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General Assembly Plan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SD district-data" sheetId="1" r:id="rId10"/>
  </sheets>
  <calcPr calcId="162913"/>
</workbook>
</file>

<file path=xl/calcChain.xml><?xml version="1.0" encoding="utf-8"?>
<calcChain xmlns="http://schemas.openxmlformats.org/spreadsheetml/2006/main">
  <c r="I2" i="8" l="1"/>
  <c r="I2" i="2" l="1"/>
  <c r="H2" i="2"/>
  <c r="I2" i="3"/>
  <c r="H2" i="3"/>
  <c r="U3" i="10" l="1"/>
  <c r="T3" i="10"/>
  <c r="Q3" i="10"/>
  <c r="P3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B1" i="9"/>
  <c r="A1" i="9"/>
  <c r="E35" i="8"/>
  <c r="D35" i="8"/>
  <c r="C35" i="8"/>
  <c r="E34" i="8"/>
  <c r="D34" i="8"/>
  <c r="C34" i="8"/>
  <c r="E33" i="8"/>
  <c r="D33" i="8"/>
  <c r="G33" i="10" s="1"/>
  <c r="C33" i="8"/>
  <c r="E32" i="8"/>
  <c r="D32" i="8"/>
  <c r="G32" i="10" s="1"/>
  <c r="C32" i="8"/>
  <c r="E31" i="8"/>
  <c r="G31" i="8" s="1"/>
  <c r="D31" i="8"/>
  <c r="C31" i="8"/>
  <c r="E30" i="8"/>
  <c r="D30" i="8"/>
  <c r="C30" i="8"/>
  <c r="E29" i="8"/>
  <c r="D29" i="8"/>
  <c r="G29" i="10" s="1"/>
  <c r="C29" i="8"/>
  <c r="E28" i="8"/>
  <c r="D28" i="8"/>
  <c r="C28" i="8"/>
  <c r="F28" i="8" s="1"/>
  <c r="E27" i="8"/>
  <c r="D27" i="8"/>
  <c r="C27" i="8"/>
  <c r="E26" i="8"/>
  <c r="D26" i="8"/>
  <c r="C26" i="8"/>
  <c r="E25" i="8"/>
  <c r="D25" i="8"/>
  <c r="G25" i="10" s="1"/>
  <c r="C25" i="8"/>
  <c r="E24" i="8"/>
  <c r="D24" i="8"/>
  <c r="C24" i="8"/>
  <c r="E23" i="8"/>
  <c r="G23" i="8" s="1"/>
  <c r="D23" i="8"/>
  <c r="C23" i="8"/>
  <c r="E22" i="8"/>
  <c r="D22" i="8"/>
  <c r="G22" i="10" s="1"/>
  <c r="C22" i="8"/>
  <c r="E21" i="8"/>
  <c r="D21" i="8"/>
  <c r="C21" i="8"/>
  <c r="E20" i="8"/>
  <c r="H20" i="10" s="1"/>
  <c r="D20" i="8"/>
  <c r="C20" i="8"/>
  <c r="E19" i="8"/>
  <c r="G19" i="8" s="1"/>
  <c r="D19" i="8"/>
  <c r="C19" i="8"/>
  <c r="E18" i="8"/>
  <c r="D18" i="8"/>
  <c r="C18" i="8"/>
  <c r="E17" i="8"/>
  <c r="D17" i="8"/>
  <c r="C17" i="8"/>
  <c r="G17" i="8" s="1"/>
  <c r="E16" i="8"/>
  <c r="D16" i="8"/>
  <c r="C16" i="8"/>
  <c r="F16" i="8" s="1"/>
  <c r="E15" i="8"/>
  <c r="D15" i="8"/>
  <c r="C15" i="8"/>
  <c r="E14" i="8"/>
  <c r="D14" i="8"/>
  <c r="G14" i="10" s="1"/>
  <c r="C14" i="8"/>
  <c r="E13" i="8"/>
  <c r="D13" i="8"/>
  <c r="G13" i="10" s="1"/>
  <c r="C13" i="8"/>
  <c r="E12" i="8"/>
  <c r="D12" i="8"/>
  <c r="C12" i="8"/>
  <c r="E11" i="8"/>
  <c r="D11" i="8"/>
  <c r="C11" i="8"/>
  <c r="E10" i="8"/>
  <c r="D10" i="8"/>
  <c r="C10" i="8"/>
  <c r="E9" i="8"/>
  <c r="D9" i="8"/>
  <c r="G9" i="10" s="1"/>
  <c r="C9" i="8"/>
  <c r="E8" i="8"/>
  <c r="D8" i="8"/>
  <c r="C8" i="8"/>
  <c r="E7" i="8"/>
  <c r="D7" i="8"/>
  <c r="C7" i="8"/>
  <c r="E6" i="8"/>
  <c r="D6" i="8"/>
  <c r="G6" i="10" s="1"/>
  <c r="C6" i="8"/>
  <c r="E5" i="8"/>
  <c r="D5" i="8"/>
  <c r="C5" i="8"/>
  <c r="E4" i="8"/>
  <c r="D4" i="8"/>
  <c r="C4" i="8"/>
  <c r="E3" i="8"/>
  <c r="D3" i="8"/>
  <c r="C3" i="8"/>
  <c r="E1" i="8"/>
  <c r="D1" i="8"/>
  <c r="C1" i="8"/>
  <c r="B35" i="8"/>
  <c r="A35" i="8"/>
  <c r="B34" i="8"/>
  <c r="A34" i="8"/>
  <c r="B33" i="8"/>
  <c r="A33" i="8"/>
  <c r="B32" i="8"/>
  <c r="A32" i="8"/>
  <c r="B31" i="8"/>
  <c r="A31" i="8"/>
  <c r="B30" i="8"/>
  <c r="A30" i="8"/>
  <c r="B29" i="8"/>
  <c r="A29" i="8"/>
  <c r="B28" i="8"/>
  <c r="A28" i="8"/>
  <c r="B27" i="8"/>
  <c r="A27" i="8"/>
  <c r="B26" i="8"/>
  <c r="A26" i="8"/>
  <c r="F25" i="8"/>
  <c r="B25" i="8"/>
  <c r="A25" i="8"/>
  <c r="B24" i="8"/>
  <c r="A24" i="8"/>
  <c r="B23" i="8"/>
  <c r="A23" i="8"/>
  <c r="B22" i="8"/>
  <c r="A22" i="8"/>
  <c r="B21" i="8"/>
  <c r="A21" i="8"/>
  <c r="F20" i="8"/>
  <c r="B20" i="8"/>
  <c r="A20" i="8"/>
  <c r="B19" i="8"/>
  <c r="A19" i="8"/>
  <c r="B18" i="8"/>
  <c r="A18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B9" i="8"/>
  <c r="A9" i="8"/>
  <c r="B8" i="8"/>
  <c r="A8" i="8"/>
  <c r="B7" i="8"/>
  <c r="A7" i="8"/>
  <c r="B6" i="8"/>
  <c r="A6" i="8"/>
  <c r="B5" i="8"/>
  <c r="A5" i="8"/>
  <c r="F4" i="8"/>
  <c r="B4" i="8"/>
  <c r="A4" i="8"/>
  <c r="B3" i="8"/>
  <c r="A3" i="8"/>
  <c r="B1" i="8"/>
  <c r="A1" i="8"/>
  <c r="E35" i="7"/>
  <c r="D35" i="7"/>
  <c r="C35" i="7"/>
  <c r="E34" i="7"/>
  <c r="D34" i="7"/>
  <c r="C34" i="7"/>
  <c r="E33" i="7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E26" i="7"/>
  <c r="D26" i="7"/>
  <c r="C26" i="7"/>
  <c r="E25" i="7"/>
  <c r="D25" i="7"/>
  <c r="C25" i="7"/>
  <c r="E24" i="7"/>
  <c r="D24" i="7"/>
  <c r="C24" i="7"/>
  <c r="E23" i="7"/>
  <c r="D23" i="7"/>
  <c r="C23" i="7"/>
  <c r="E22" i="7"/>
  <c r="D22" i="7"/>
  <c r="C22" i="7"/>
  <c r="F22" i="7" s="1"/>
  <c r="E21" i="7"/>
  <c r="D21" i="7"/>
  <c r="C21" i="7"/>
  <c r="E20" i="7"/>
  <c r="D20" i="7"/>
  <c r="C20" i="7"/>
  <c r="E19" i="7"/>
  <c r="G19" i="7" s="1"/>
  <c r="D19" i="7"/>
  <c r="C19" i="7"/>
  <c r="E18" i="7"/>
  <c r="D18" i="7"/>
  <c r="C18" i="7"/>
  <c r="E17" i="7"/>
  <c r="D17" i="7"/>
  <c r="C17" i="7"/>
  <c r="E16" i="7"/>
  <c r="D16" i="7"/>
  <c r="C16" i="7"/>
  <c r="F16" i="7" s="1"/>
  <c r="E15" i="7"/>
  <c r="D15" i="7"/>
  <c r="C15" i="7"/>
  <c r="E14" i="7"/>
  <c r="D14" i="7"/>
  <c r="C14" i="7"/>
  <c r="E13" i="7"/>
  <c r="D13" i="7"/>
  <c r="C13" i="7"/>
  <c r="E12" i="7"/>
  <c r="D12" i="7"/>
  <c r="C12" i="7"/>
  <c r="E11" i="7"/>
  <c r="D11" i="7"/>
  <c r="C11" i="7"/>
  <c r="E10" i="7"/>
  <c r="D10" i="7"/>
  <c r="C10" i="7"/>
  <c r="E9" i="7"/>
  <c r="D9" i="7"/>
  <c r="C9" i="7"/>
  <c r="E8" i="7"/>
  <c r="D8" i="7"/>
  <c r="C8" i="7"/>
  <c r="E7" i="7"/>
  <c r="D7" i="7"/>
  <c r="C7" i="7"/>
  <c r="E6" i="7"/>
  <c r="D6" i="7"/>
  <c r="C6" i="7"/>
  <c r="F6" i="7" s="1"/>
  <c r="E5" i="7"/>
  <c r="D5" i="7"/>
  <c r="C5" i="7"/>
  <c r="E4" i="7"/>
  <c r="D4" i="7"/>
  <c r="C4" i="7"/>
  <c r="E3" i="7"/>
  <c r="D3" i="7"/>
  <c r="C3" i="7"/>
  <c r="D1" i="7"/>
  <c r="E1" i="7"/>
  <c r="C1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B25" i="7"/>
  <c r="A25" i="7"/>
  <c r="B24" i="7"/>
  <c r="A24" i="7"/>
  <c r="B23" i="7"/>
  <c r="A23" i="7"/>
  <c r="B22" i="7"/>
  <c r="A22" i="7"/>
  <c r="B21" i="7"/>
  <c r="A21" i="7"/>
  <c r="B20" i="7"/>
  <c r="A20" i="7"/>
  <c r="B19" i="7"/>
  <c r="A19" i="7"/>
  <c r="B18" i="7"/>
  <c r="A18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B7" i="7"/>
  <c r="A7" i="7"/>
  <c r="B6" i="7"/>
  <c r="A6" i="7"/>
  <c r="B5" i="7"/>
  <c r="A5" i="7"/>
  <c r="B4" i="7"/>
  <c r="A4" i="7"/>
  <c r="G3" i="7"/>
  <c r="B3" i="7"/>
  <c r="A3" i="7"/>
  <c r="B1" i="7"/>
  <c r="A1" i="7"/>
  <c r="E35" i="6"/>
  <c r="G35" i="6" s="1"/>
  <c r="D35" i="6"/>
  <c r="C35" i="6"/>
  <c r="E34" i="6"/>
  <c r="D34" i="6"/>
  <c r="C34" i="6"/>
  <c r="E33" i="6"/>
  <c r="D33" i="6"/>
  <c r="C33" i="6"/>
  <c r="F33" i="6" s="1"/>
  <c r="E32" i="6"/>
  <c r="G32" i="6" s="1"/>
  <c r="D32" i="6"/>
  <c r="C32" i="6"/>
  <c r="E31" i="6"/>
  <c r="D31" i="6"/>
  <c r="F31" i="6" s="1"/>
  <c r="C31" i="6"/>
  <c r="E30" i="6"/>
  <c r="D30" i="6"/>
  <c r="C30" i="6"/>
  <c r="G30" i="6" s="1"/>
  <c r="E29" i="6"/>
  <c r="D29" i="6"/>
  <c r="C29" i="6"/>
  <c r="E28" i="6"/>
  <c r="G28" i="6" s="1"/>
  <c r="D28" i="6"/>
  <c r="C28" i="6"/>
  <c r="E27" i="6"/>
  <c r="D27" i="6"/>
  <c r="C27" i="6"/>
  <c r="E26" i="6"/>
  <c r="D26" i="6"/>
  <c r="C26" i="6"/>
  <c r="G26" i="6" s="1"/>
  <c r="E25" i="6"/>
  <c r="D25" i="6"/>
  <c r="C25" i="6"/>
  <c r="E24" i="6"/>
  <c r="G24" i="6" s="1"/>
  <c r="D24" i="6"/>
  <c r="C24" i="6"/>
  <c r="E23" i="6"/>
  <c r="D23" i="6"/>
  <c r="F23" i="6" s="1"/>
  <c r="C23" i="6"/>
  <c r="E22" i="6"/>
  <c r="D22" i="6"/>
  <c r="C22" i="6"/>
  <c r="G22" i="6" s="1"/>
  <c r="E21" i="6"/>
  <c r="D21" i="6"/>
  <c r="C21" i="6"/>
  <c r="F21" i="6" s="1"/>
  <c r="E20" i="6"/>
  <c r="D20" i="6"/>
  <c r="C20" i="6"/>
  <c r="E19" i="6"/>
  <c r="G19" i="6" s="1"/>
  <c r="D19" i="6"/>
  <c r="C19" i="6"/>
  <c r="E18" i="6"/>
  <c r="D18" i="6"/>
  <c r="C18" i="6"/>
  <c r="G18" i="6" s="1"/>
  <c r="E17" i="6"/>
  <c r="D17" i="6"/>
  <c r="C17" i="6"/>
  <c r="E16" i="6"/>
  <c r="G16" i="6" s="1"/>
  <c r="D16" i="6"/>
  <c r="C16" i="6"/>
  <c r="E15" i="6"/>
  <c r="D15" i="6"/>
  <c r="C15" i="6"/>
  <c r="E14" i="6"/>
  <c r="D14" i="6"/>
  <c r="C14" i="6"/>
  <c r="G14" i="6" s="1"/>
  <c r="E13" i="6"/>
  <c r="D13" i="6"/>
  <c r="C13" i="6"/>
  <c r="F13" i="6" s="1"/>
  <c r="E12" i="6"/>
  <c r="G12" i="6" s="1"/>
  <c r="D12" i="6"/>
  <c r="C12" i="6"/>
  <c r="E11" i="6"/>
  <c r="D11" i="6"/>
  <c r="F11" i="6" s="1"/>
  <c r="C11" i="6"/>
  <c r="E10" i="6"/>
  <c r="D10" i="6"/>
  <c r="C10" i="6"/>
  <c r="G10" i="6" s="1"/>
  <c r="E9" i="6"/>
  <c r="D9" i="6"/>
  <c r="C9" i="6"/>
  <c r="F9" i="6" s="1"/>
  <c r="E8" i="6"/>
  <c r="G8" i="6" s="1"/>
  <c r="D8" i="6"/>
  <c r="C8" i="6"/>
  <c r="E7" i="6"/>
  <c r="D7" i="6"/>
  <c r="C7" i="6"/>
  <c r="E6" i="6"/>
  <c r="D6" i="6"/>
  <c r="C6" i="6"/>
  <c r="G6" i="6" s="1"/>
  <c r="E5" i="6"/>
  <c r="D5" i="6"/>
  <c r="C5" i="6"/>
  <c r="F5" i="6" s="1"/>
  <c r="E4" i="6"/>
  <c r="D4" i="6"/>
  <c r="C4" i="6"/>
  <c r="E3" i="6"/>
  <c r="D3" i="6"/>
  <c r="C3" i="6"/>
  <c r="D1" i="6"/>
  <c r="E1" i="6"/>
  <c r="C1" i="6"/>
  <c r="B35" i="6"/>
  <c r="A35" i="6"/>
  <c r="G34" i="6"/>
  <c r="B34" i="6"/>
  <c r="A34" i="6"/>
  <c r="B33" i="6"/>
  <c r="A33" i="6"/>
  <c r="B32" i="6"/>
  <c r="A32" i="6"/>
  <c r="B31" i="6"/>
  <c r="A31" i="6"/>
  <c r="B30" i="6"/>
  <c r="A30" i="6"/>
  <c r="F29" i="6"/>
  <c r="B29" i="6"/>
  <c r="A29" i="6"/>
  <c r="F28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F16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B9" i="6"/>
  <c r="A9" i="6"/>
  <c r="B8" i="6"/>
  <c r="A8" i="6"/>
  <c r="B7" i="6"/>
  <c r="A7" i="6"/>
  <c r="B6" i="6"/>
  <c r="A6" i="6"/>
  <c r="B5" i="6"/>
  <c r="A5" i="6"/>
  <c r="B4" i="6"/>
  <c r="A4" i="6"/>
  <c r="B3" i="6"/>
  <c r="A3" i="6"/>
  <c r="B1" i="6"/>
  <c r="A1" i="6"/>
  <c r="E35" i="5"/>
  <c r="D35" i="5"/>
  <c r="C35" i="5"/>
  <c r="E34" i="5"/>
  <c r="D34" i="5"/>
  <c r="C34" i="5"/>
  <c r="E33" i="5"/>
  <c r="G33" i="5" s="1"/>
  <c r="D33" i="5"/>
  <c r="C33" i="5"/>
  <c r="E32" i="5"/>
  <c r="D32" i="5"/>
  <c r="F32" i="5" s="1"/>
  <c r="C32" i="5"/>
  <c r="E31" i="5"/>
  <c r="D31" i="5"/>
  <c r="C31" i="5"/>
  <c r="E30" i="5"/>
  <c r="D30" i="5"/>
  <c r="C30" i="5"/>
  <c r="E29" i="5"/>
  <c r="D29" i="5"/>
  <c r="C29" i="5"/>
  <c r="E28" i="5"/>
  <c r="D28" i="5"/>
  <c r="F28" i="5" s="1"/>
  <c r="C28" i="5"/>
  <c r="E27" i="5"/>
  <c r="D27" i="5"/>
  <c r="C27" i="5"/>
  <c r="F27" i="5" s="1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F20" i="5" s="1"/>
  <c r="C20" i="5"/>
  <c r="E19" i="5"/>
  <c r="D19" i="5"/>
  <c r="C19" i="5"/>
  <c r="E18" i="5"/>
  <c r="D18" i="5"/>
  <c r="C18" i="5"/>
  <c r="E17" i="5"/>
  <c r="G17" i="5" s="1"/>
  <c r="D17" i="5"/>
  <c r="C17" i="5"/>
  <c r="E16" i="5"/>
  <c r="D16" i="5"/>
  <c r="F16" i="5" s="1"/>
  <c r="C16" i="5"/>
  <c r="E15" i="5"/>
  <c r="D15" i="5"/>
  <c r="C15" i="5"/>
  <c r="G15" i="5" s="1"/>
  <c r="E14" i="5"/>
  <c r="D14" i="5"/>
  <c r="C14" i="5"/>
  <c r="G14" i="5" s="1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G9" i="5" s="1"/>
  <c r="D9" i="5"/>
  <c r="F9" i="5" s="1"/>
  <c r="C9" i="5"/>
  <c r="E8" i="5"/>
  <c r="D8" i="5"/>
  <c r="C8" i="5"/>
  <c r="E7" i="5"/>
  <c r="D7" i="5"/>
  <c r="C7" i="5"/>
  <c r="G7" i="5" s="1"/>
  <c r="E6" i="5"/>
  <c r="D6" i="5"/>
  <c r="C6" i="5"/>
  <c r="G6" i="5" s="1"/>
  <c r="E5" i="5"/>
  <c r="D5" i="5"/>
  <c r="C5" i="5"/>
  <c r="E4" i="5"/>
  <c r="D4" i="5"/>
  <c r="C4" i="5"/>
  <c r="E3" i="5"/>
  <c r="D3" i="5"/>
  <c r="C3" i="5"/>
  <c r="E1" i="5"/>
  <c r="D1" i="5"/>
  <c r="C1" i="5"/>
  <c r="G35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G26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14" i="5"/>
  <c r="A14" i="5"/>
  <c r="B13" i="5"/>
  <c r="A13" i="5"/>
  <c r="G12" i="5"/>
  <c r="B12" i="5"/>
  <c r="A12" i="5"/>
  <c r="B11" i="5"/>
  <c r="A11" i="5"/>
  <c r="B10" i="5"/>
  <c r="A10" i="5"/>
  <c r="B9" i="5"/>
  <c r="A9" i="5"/>
  <c r="F8" i="5"/>
  <c r="B8" i="5"/>
  <c r="A8" i="5"/>
  <c r="B7" i="5"/>
  <c r="A7" i="5"/>
  <c r="B6" i="5"/>
  <c r="A6" i="5"/>
  <c r="B5" i="5"/>
  <c r="A5" i="5"/>
  <c r="G4" i="5"/>
  <c r="B4" i="5"/>
  <c r="A4" i="5"/>
  <c r="B3" i="5"/>
  <c r="A3" i="5"/>
  <c r="B1" i="5"/>
  <c r="A1" i="5"/>
  <c r="G15" i="10" l="1"/>
  <c r="G30" i="10"/>
  <c r="G4" i="10"/>
  <c r="G12" i="10"/>
  <c r="G16" i="10"/>
  <c r="G20" i="10"/>
  <c r="G28" i="10"/>
  <c r="F9" i="7"/>
  <c r="F13" i="7"/>
  <c r="F17" i="7"/>
  <c r="H17" i="7" s="1"/>
  <c r="F21" i="7"/>
  <c r="H21" i="7" s="1"/>
  <c r="G24" i="7"/>
  <c r="F25" i="7"/>
  <c r="G26" i="7"/>
  <c r="F4" i="7"/>
  <c r="G5" i="7"/>
  <c r="G7" i="7"/>
  <c r="G11" i="7"/>
  <c r="G15" i="7"/>
  <c r="G21" i="7"/>
  <c r="G23" i="7"/>
  <c r="G27" i="7"/>
  <c r="G33" i="7"/>
  <c r="F18" i="5"/>
  <c r="F22" i="5"/>
  <c r="F26" i="5"/>
  <c r="F30" i="5"/>
  <c r="G8" i="5"/>
  <c r="G10" i="5"/>
  <c r="G16" i="5"/>
  <c r="F17" i="5"/>
  <c r="H17" i="5" s="1"/>
  <c r="G24" i="5"/>
  <c r="F25" i="5"/>
  <c r="F29" i="5"/>
  <c r="G3" i="5"/>
  <c r="G5" i="5"/>
  <c r="D2" i="5"/>
  <c r="G11" i="5"/>
  <c r="G13" i="5"/>
  <c r="G19" i="5"/>
  <c r="F21" i="5"/>
  <c r="G23" i="5"/>
  <c r="F4" i="5"/>
  <c r="I8" i="5"/>
  <c r="F12" i="5"/>
  <c r="I16" i="5"/>
  <c r="G31" i="10"/>
  <c r="F8" i="7"/>
  <c r="F12" i="7"/>
  <c r="F5" i="8"/>
  <c r="H6" i="10"/>
  <c r="G10" i="10"/>
  <c r="H14" i="10"/>
  <c r="F21" i="8"/>
  <c r="H22" i="10"/>
  <c r="G26" i="10"/>
  <c r="H30" i="10"/>
  <c r="H10" i="10"/>
  <c r="G5" i="6"/>
  <c r="F23" i="7"/>
  <c r="H23" i="7" s="1"/>
  <c r="G7" i="8"/>
  <c r="G11" i="8"/>
  <c r="G15" i="8"/>
  <c r="G27" i="8"/>
  <c r="I27" i="8" s="1"/>
  <c r="F32" i="8"/>
  <c r="G35" i="8"/>
  <c r="G21" i="10"/>
  <c r="G25" i="5"/>
  <c r="H26" i="5"/>
  <c r="G27" i="5"/>
  <c r="H27" i="5" s="1"/>
  <c r="G29" i="5"/>
  <c r="G31" i="5"/>
  <c r="F33" i="5"/>
  <c r="F4" i="6"/>
  <c r="F8" i="6"/>
  <c r="I8" i="6" s="1"/>
  <c r="F12" i="6"/>
  <c r="G13" i="6"/>
  <c r="F20" i="6"/>
  <c r="F24" i="6"/>
  <c r="H24" i="6" s="1"/>
  <c r="F27" i="6"/>
  <c r="F32" i="6"/>
  <c r="I32" i="6" s="1"/>
  <c r="F9" i="8"/>
  <c r="F6" i="8"/>
  <c r="F10" i="8"/>
  <c r="F14" i="8"/>
  <c r="I4" i="5"/>
  <c r="I12" i="5"/>
  <c r="I28" i="6"/>
  <c r="F15" i="6"/>
  <c r="F35" i="6"/>
  <c r="H35" i="6" s="1"/>
  <c r="G18" i="10"/>
  <c r="H18" i="10"/>
  <c r="G34" i="10"/>
  <c r="H34" i="10"/>
  <c r="F24" i="5"/>
  <c r="I24" i="5" s="1"/>
  <c r="G9" i="6"/>
  <c r="G17" i="6"/>
  <c r="G21" i="6"/>
  <c r="F22" i="6"/>
  <c r="H22" i="6" s="1"/>
  <c r="G23" i="6"/>
  <c r="G25" i="6"/>
  <c r="F26" i="6"/>
  <c r="H26" i="6" s="1"/>
  <c r="G27" i="6"/>
  <c r="G29" i="6"/>
  <c r="F30" i="6"/>
  <c r="H30" i="6" s="1"/>
  <c r="G31" i="6"/>
  <c r="I31" i="6" s="1"/>
  <c r="G33" i="6"/>
  <c r="F34" i="6"/>
  <c r="F3" i="7"/>
  <c r="H3" i="7" s="1"/>
  <c r="G4" i="7"/>
  <c r="F7" i="7"/>
  <c r="H7" i="7" s="1"/>
  <c r="G8" i="7"/>
  <c r="G10" i="7"/>
  <c r="F11" i="7"/>
  <c r="H11" i="7" s="1"/>
  <c r="G12" i="7"/>
  <c r="I12" i="7" s="1"/>
  <c r="G14" i="7"/>
  <c r="F15" i="7"/>
  <c r="G16" i="7"/>
  <c r="I16" i="7" s="1"/>
  <c r="G18" i="7"/>
  <c r="F19" i="7"/>
  <c r="I19" i="7" s="1"/>
  <c r="G20" i="7"/>
  <c r="G22" i="7"/>
  <c r="F27" i="7"/>
  <c r="H27" i="7" s="1"/>
  <c r="G28" i="7"/>
  <c r="G30" i="7"/>
  <c r="F31" i="7"/>
  <c r="I31" i="7" s="1"/>
  <c r="G32" i="7"/>
  <c r="G34" i="7"/>
  <c r="F35" i="7"/>
  <c r="F13" i="8"/>
  <c r="F33" i="8"/>
  <c r="H5" i="10"/>
  <c r="G5" i="8"/>
  <c r="F8" i="8"/>
  <c r="G8" i="10"/>
  <c r="H9" i="10"/>
  <c r="G9" i="8"/>
  <c r="H13" i="10"/>
  <c r="G13" i="8"/>
  <c r="I13" i="8" s="1"/>
  <c r="H17" i="10"/>
  <c r="H21" i="10"/>
  <c r="G21" i="8"/>
  <c r="F24" i="8"/>
  <c r="G24" i="10"/>
  <c r="H25" i="10"/>
  <c r="G25" i="8"/>
  <c r="H25" i="8" s="1"/>
  <c r="H29" i="10"/>
  <c r="G29" i="8"/>
  <c r="H33" i="10"/>
  <c r="G33" i="8"/>
  <c r="H26" i="10"/>
  <c r="G5" i="10"/>
  <c r="F13" i="5"/>
  <c r="F3" i="6"/>
  <c r="F7" i="6"/>
  <c r="I16" i="6"/>
  <c r="G17" i="10"/>
  <c r="F17" i="8"/>
  <c r="H17" i="8" s="1"/>
  <c r="F3" i="5"/>
  <c r="F6" i="5"/>
  <c r="H6" i="5" s="1"/>
  <c r="F7" i="5"/>
  <c r="I7" i="5" s="1"/>
  <c r="F10" i="5"/>
  <c r="F11" i="5"/>
  <c r="H11" i="5" s="1"/>
  <c r="F14" i="5"/>
  <c r="H14" i="5" s="1"/>
  <c r="F15" i="5"/>
  <c r="H15" i="5" s="1"/>
  <c r="G18" i="5"/>
  <c r="G22" i="5"/>
  <c r="H22" i="5" s="1"/>
  <c r="F23" i="5"/>
  <c r="H23" i="5" s="1"/>
  <c r="G28" i="5"/>
  <c r="I28" i="5" s="1"/>
  <c r="G30" i="5"/>
  <c r="F31" i="5"/>
  <c r="G32" i="5"/>
  <c r="I32" i="5" s="1"/>
  <c r="F34" i="5"/>
  <c r="F35" i="5"/>
  <c r="F17" i="6"/>
  <c r="H17" i="6" s="1"/>
  <c r="F25" i="6"/>
  <c r="F12" i="8"/>
  <c r="F29" i="8"/>
  <c r="H4" i="10"/>
  <c r="C2" i="7"/>
  <c r="G9" i="7"/>
  <c r="G13" i="7"/>
  <c r="I13" i="7" s="1"/>
  <c r="G17" i="7"/>
  <c r="G25" i="7"/>
  <c r="F26" i="7"/>
  <c r="F29" i="7"/>
  <c r="F30" i="7"/>
  <c r="G31" i="7"/>
  <c r="F33" i="7"/>
  <c r="G35" i="7"/>
  <c r="F3" i="8"/>
  <c r="G3" i="10"/>
  <c r="G4" i="8"/>
  <c r="F7" i="8"/>
  <c r="I7" i="8" s="1"/>
  <c r="G8" i="8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H23" i="8" s="1"/>
  <c r="G24" i="8"/>
  <c r="I24" i="8" s="1"/>
  <c r="H24" i="10"/>
  <c r="G26" i="8"/>
  <c r="F27" i="8"/>
  <c r="G27" i="10"/>
  <c r="G28" i="8"/>
  <c r="G30" i="8"/>
  <c r="F31" i="8"/>
  <c r="H31" i="8" s="1"/>
  <c r="G32" i="8"/>
  <c r="H32" i="10"/>
  <c r="G34" i="8"/>
  <c r="F35" i="8"/>
  <c r="H35" i="8" s="1"/>
  <c r="G35" i="10"/>
  <c r="H28" i="10"/>
  <c r="G23" i="10"/>
  <c r="H12" i="10"/>
  <c r="G7" i="10"/>
  <c r="H3" i="10"/>
  <c r="H7" i="10"/>
  <c r="H11" i="10"/>
  <c r="H15" i="10"/>
  <c r="H19" i="10"/>
  <c r="H23" i="10"/>
  <c r="H27" i="10"/>
  <c r="H31" i="10"/>
  <c r="H35" i="10"/>
  <c r="D2" i="8"/>
  <c r="E2" i="8"/>
  <c r="L8" i="9" s="1"/>
  <c r="G6" i="8"/>
  <c r="G10" i="8"/>
  <c r="G14" i="8"/>
  <c r="I14" i="8" s="1"/>
  <c r="I15" i="8"/>
  <c r="F18" i="8"/>
  <c r="I18" i="8" s="1"/>
  <c r="I19" i="8"/>
  <c r="F22" i="8"/>
  <c r="H22" i="8" s="1"/>
  <c r="I23" i="8"/>
  <c r="F26" i="8"/>
  <c r="F30" i="8"/>
  <c r="H30" i="8" s="1"/>
  <c r="F34" i="8"/>
  <c r="I34" i="8" s="1"/>
  <c r="I35" i="8"/>
  <c r="H8" i="8"/>
  <c r="H15" i="8"/>
  <c r="C2" i="8"/>
  <c r="G3" i="8"/>
  <c r="I3" i="8" s="1"/>
  <c r="I25" i="8"/>
  <c r="I29" i="8"/>
  <c r="I31" i="8"/>
  <c r="H18" i="8"/>
  <c r="F10" i="7"/>
  <c r="F14" i="7"/>
  <c r="F18" i="7"/>
  <c r="D2" i="7"/>
  <c r="G6" i="7"/>
  <c r="H6" i="7" s="1"/>
  <c r="H25" i="7"/>
  <c r="F34" i="7"/>
  <c r="G29" i="7"/>
  <c r="H12" i="7"/>
  <c r="E2" i="7"/>
  <c r="F5" i="7"/>
  <c r="H5" i="7" s="1"/>
  <c r="I21" i="7"/>
  <c r="I25" i="7"/>
  <c r="F20" i="7"/>
  <c r="F24" i="7"/>
  <c r="H24" i="7" s="1"/>
  <c r="F28" i="7"/>
  <c r="H28" i="7" s="1"/>
  <c r="F32" i="7"/>
  <c r="H30" i="7"/>
  <c r="F18" i="6"/>
  <c r="I18" i="6" s="1"/>
  <c r="H13" i="6"/>
  <c r="I26" i="6"/>
  <c r="G3" i="6"/>
  <c r="I3" i="6" s="1"/>
  <c r="G11" i="6"/>
  <c r="I11" i="6" s="1"/>
  <c r="G4" i="6"/>
  <c r="I4" i="6" s="1"/>
  <c r="E2" i="6"/>
  <c r="C2" i="6"/>
  <c r="H4" i="6"/>
  <c r="F6" i="6"/>
  <c r="H6" i="6" s="1"/>
  <c r="F10" i="6"/>
  <c r="H10" i="6" s="1"/>
  <c r="I13" i="6"/>
  <c r="F14" i="6"/>
  <c r="H14" i="6" s="1"/>
  <c r="H16" i="6"/>
  <c r="I6" i="6"/>
  <c r="G7" i="6"/>
  <c r="I7" i="6" s="1"/>
  <c r="G15" i="6"/>
  <c r="D2" i="6"/>
  <c r="G20" i="6"/>
  <c r="I20" i="6" s="1"/>
  <c r="I35" i="6"/>
  <c r="F19" i="6"/>
  <c r="H19" i="6" s="1"/>
  <c r="H28" i="6"/>
  <c r="H32" i="6"/>
  <c r="I23" i="5"/>
  <c r="H25" i="5"/>
  <c r="C2" i="5"/>
  <c r="G21" i="5"/>
  <c r="I21" i="5" s="1"/>
  <c r="G34" i="5"/>
  <c r="I34" i="5" s="1"/>
  <c r="I26" i="5"/>
  <c r="I9" i="5"/>
  <c r="H29" i="5"/>
  <c r="H4" i="5"/>
  <c r="I6" i="5"/>
  <c r="H12" i="5"/>
  <c r="I14" i="5"/>
  <c r="H8" i="5"/>
  <c r="H9" i="5"/>
  <c r="H16" i="5"/>
  <c r="F5" i="5"/>
  <c r="H5" i="5" s="1"/>
  <c r="F19" i="5"/>
  <c r="H19" i="5" s="1"/>
  <c r="I22" i="5"/>
  <c r="I19" i="5"/>
  <c r="G20" i="5"/>
  <c r="I20" i="5" s="1"/>
  <c r="E2" i="5"/>
  <c r="H24" i="5"/>
  <c r="I25" i="5"/>
  <c r="I29" i="5"/>
  <c r="H32" i="5"/>
  <c r="C4" i="4"/>
  <c r="D4" i="4"/>
  <c r="E4" i="4"/>
  <c r="G4" i="4" s="1"/>
  <c r="C5" i="4"/>
  <c r="D5" i="4"/>
  <c r="E5" i="4"/>
  <c r="C6" i="4"/>
  <c r="G6" i="4" s="1"/>
  <c r="D6" i="4"/>
  <c r="E6" i="4"/>
  <c r="C7" i="4"/>
  <c r="D7" i="4"/>
  <c r="E7" i="4"/>
  <c r="C8" i="4"/>
  <c r="D8" i="4"/>
  <c r="E8" i="4"/>
  <c r="C9" i="4"/>
  <c r="D9" i="4"/>
  <c r="E9" i="4"/>
  <c r="C10" i="4"/>
  <c r="G10" i="4" s="1"/>
  <c r="D10" i="4"/>
  <c r="E10" i="4"/>
  <c r="C11" i="4"/>
  <c r="D11" i="4"/>
  <c r="E11" i="4"/>
  <c r="C12" i="4"/>
  <c r="D12" i="4"/>
  <c r="F12" i="4" s="1"/>
  <c r="E12" i="4"/>
  <c r="G12" i="4" s="1"/>
  <c r="C13" i="4"/>
  <c r="D13" i="4"/>
  <c r="E13" i="4"/>
  <c r="C14" i="4"/>
  <c r="G14" i="4" s="1"/>
  <c r="D14" i="4"/>
  <c r="E14" i="4"/>
  <c r="C15" i="4"/>
  <c r="D15" i="4"/>
  <c r="E15" i="4"/>
  <c r="C16" i="4"/>
  <c r="D16" i="4"/>
  <c r="F16" i="4" s="1"/>
  <c r="E16" i="4"/>
  <c r="G16" i="4" s="1"/>
  <c r="C17" i="4"/>
  <c r="D17" i="4"/>
  <c r="E17" i="4"/>
  <c r="C18" i="4"/>
  <c r="G18" i="4" s="1"/>
  <c r="D18" i="4"/>
  <c r="E18" i="4"/>
  <c r="C19" i="4"/>
  <c r="D19" i="4"/>
  <c r="E19" i="4"/>
  <c r="C20" i="4"/>
  <c r="D20" i="4"/>
  <c r="E20" i="4"/>
  <c r="C21" i="4"/>
  <c r="D21" i="4"/>
  <c r="E21" i="4"/>
  <c r="C22" i="4"/>
  <c r="D22" i="4"/>
  <c r="E22" i="4"/>
  <c r="C23" i="4"/>
  <c r="D23" i="4"/>
  <c r="E23" i="4"/>
  <c r="C24" i="4"/>
  <c r="D24" i="4"/>
  <c r="E24" i="4"/>
  <c r="C25" i="4"/>
  <c r="D25" i="4"/>
  <c r="E25" i="4"/>
  <c r="C26" i="4"/>
  <c r="G26" i="4" s="1"/>
  <c r="D26" i="4"/>
  <c r="E26" i="4"/>
  <c r="C27" i="4"/>
  <c r="D27" i="4"/>
  <c r="E27" i="4"/>
  <c r="C28" i="4"/>
  <c r="D28" i="4"/>
  <c r="E28" i="4"/>
  <c r="G28" i="4" s="1"/>
  <c r="C29" i="4"/>
  <c r="D29" i="4"/>
  <c r="E29" i="4"/>
  <c r="C30" i="4"/>
  <c r="G30" i="4" s="1"/>
  <c r="D30" i="4"/>
  <c r="E30" i="4"/>
  <c r="C31" i="4"/>
  <c r="D31" i="4"/>
  <c r="E31" i="4"/>
  <c r="C32" i="4"/>
  <c r="D32" i="4"/>
  <c r="E32" i="4"/>
  <c r="G32" i="4" s="1"/>
  <c r="C33" i="4"/>
  <c r="D33" i="4"/>
  <c r="E33" i="4"/>
  <c r="C34" i="4"/>
  <c r="G34" i="4" s="1"/>
  <c r="D34" i="4"/>
  <c r="E34" i="4"/>
  <c r="C35" i="4"/>
  <c r="D35" i="4"/>
  <c r="E35" i="4"/>
  <c r="E3" i="4"/>
  <c r="D3" i="4"/>
  <c r="C3" i="4"/>
  <c r="F8" i="4"/>
  <c r="F11" i="4"/>
  <c r="E1" i="4"/>
  <c r="D1" i="4"/>
  <c r="C1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G24" i="4"/>
  <c r="B24" i="4"/>
  <c r="A24" i="4"/>
  <c r="B23" i="4"/>
  <c r="A23" i="4"/>
  <c r="B22" i="4"/>
  <c r="A22" i="4"/>
  <c r="B21" i="4"/>
  <c r="A21" i="4"/>
  <c r="G20" i="4"/>
  <c r="B20" i="4"/>
  <c r="A20" i="4"/>
  <c r="F19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G8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C3" i="3"/>
  <c r="D3" i="3"/>
  <c r="E3" i="3"/>
  <c r="C4" i="3"/>
  <c r="G4" i="3" s="1"/>
  <c r="D4" i="3"/>
  <c r="E4" i="3"/>
  <c r="C5" i="3"/>
  <c r="D5" i="3"/>
  <c r="E5" i="3"/>
  <c r="C6" i="3"/>
  <c r="D6" i="3"/>
  <c r="E6" i="3"/>
  <c r="C7" i="3"/>
  <c r="D7" i="3"/>
  <c r="E7" i="3"/>
  <c r="J7" i="10" s="1"/>
  <c r="C8" i="3"/>
  <c r="G8" i="3" s="1"/>
  <c r="D8" i="3"/>
  <c r="E8" i="3"/>
  <c r="C9" i="3"/>
  <c r="D9" i="3"/>
  <c r="E9" i="3"/>
  <c r="C10" i="3"/>
  <c r="D10" i="3"/>
  <c r="E10" i="3"/>
  <c r="C11" i="3"/>
  <c r="D11" i="3"/>
  <c r="E11" i="3"/>
  <c r="J11" i="10" s="1"/>
  <c r="C12" i="3"/>
  <c r="D12" i="3"/>
  <c r="E12" i="3"/>
  <c r="C13" i="3"/>
  <c r="D13" i="3"/>
  <c r="E13" i="3"/>
  <c r="C14" i="3"/>
  <c r="D14" i="3"/>
  <c r="E14" i="3"/>
  <c r="C15" i="3"/>
  <c r="D15" i="3"/>
  <c r="E15" i="3"/>
  <c r="J15" i="10" s="1"/>
  <c r="C16" i="3"/>
  <c r="D16" i="3"/>
  <c r="E16" i="3"/>
  <c r="C17" i="3"/>
  <c r="D17" i="3"/>
  <c r="E17" i="3"/>
  <c r="C18" i="3"/>
  <c r="D18" i="3"/>
  <c r="E18" i="3"/>
  <c r="C19" i="3"/>
  <c r="D19" i="3"/>
  <c r="E19" i="3"/>
  <c r="J19" i="10" s="1"/>
  <c r="C20" i="3"/>
  <c r="G20" i="3" s="1"/>
  <c r="D20" i="3"/>
  <c r="E20" i="3"/>
  <c r="C21" i="3"/>
  <c r="D21" i="3"/>
  <c r="E21" i="3"/>
  <c r="C22" i="3"/>
  <c r="D22" i="3"/>
  <c r="E22" i="3"/>
  <c r="C23" i="3"/>
  <c r="D23" i="3"/>
  <c r="E23" i="3"/>
  <c r="J23" i="10" s="1"/>
  <c r="C24" i="3"/>
  <c r="D24" i="3"/>
  <c r="E24" i="3"/>
  <c r="C25" i="3"/>
  <c r="D25" i="3"/>
  <c r="E25" i="3"/>
  <c r="C26" i="3"/>
  <c r="D26" i="3"/>
  <c r="E26" i="3"/>
  <c r="C27" i="3"/>
  <c r="D27" i="3"/>
  <c r="E27" i="3"/>
  <c r="J27" i="10" s="1"/>
  <c r="C28" i="3"/>
  <c r="G28" i="3" s="1"/>
  <c r="D28" i="3"/>
  <c r="E28" i="3"/>
  <c r="C29" i="3"/>
  <c r="D29" i="3"/>
  <c r="E29" i="3"/>
  <c r="C30" i="3"/>
  <c r="D30" i="3"/>
  <c r="E30" i="3"/>
  <c r="C31" i="3"/>
  <c r="F31" i="3" s="1"/>
  <c r="D31" i="3"/>
  <c r="E31" i="3"/>
  <c r="J31" i="10" s="1"/>
  <c r="C32" i="3"/>
  <c r="D32" i="3"/>
  <c r="E32" i="3"/>
  <c r="C33" i="3"/>
  <c r="D33" i="3"/>
  <c r="E33" i="3"/>
  <c r="C34" i="3"/>
  <c r="D34" i="3"/>
  <c r="E34" i="3"/>
  <c r="C35" i="3"/>
  <c r="D35" i="3"/>
  <c r="E35" i="3"/>
  <c r="J35" i="10" s="1"/>
  <c r="E1" i="3"/>
  <c r="D1" i="3"/>
  <c r="C1" i="3"/>
  <c r="B35" i="3"/>
  <c r="A35" i="3"/>
  <c r="B34" i="3"/>
  <c r="A34" i="3"/>
  <c r="B33" i="3"/>
  <c r="A33" i="3"/>
  <c r="G32" i="3"/>
  <c r="B32" i="3"/>
  <c r="A32" i="3"/>
  <c r="B31" i="3"/>
  <c r="A31" i="3"/>
  <c r="B30" i="3"/>
  <c r="A30" i="3"/>
  <c r="B29" i="3"/>
  <c r="A29" i="3"/>
  <c r="B28" i="3"/>
  <c r="A28" i="3"/>
  <c r="B27" i="3"/>
  <c r="A27" i="3"/>
  <c r="G26" i="3"/>
  <c r="B26" i="3"/>
  <c r="A26" i="3"/>
  <c r="B25" i="3"/>
  <c r="A25" i="3"/>
  <c r="G24" i="3"/>
  <c r="B24" i="3"/>
  <c r="A24" i="3"/>
  <c r="F23" i="3"/>
  <c r="B23" i="3"/>
  <c r="A23" i="3"/>
  <c r="G22" i="3"/>
  <c r="B22" i="3"/>
  <c r="A22" i="3"/>
  <c r="B21" i="3"/>
  <c r="A21" i="3"/>
  <c r="B20" i="3"/>
  <c r="A20" i="3"/>
  <c r="B19" i="3"/>
  <c r="A19" i="3"/>
  <c r="G18" i="3"/>
  <c r="B18" i="3"/>
  <c r="A18" i="3"/>
  <c r="B17" i="3"/>
  <c r="A17" i="3"/>
  <c r="B16" i="3"/>
  <c r="A16" i="3"/>
  <c r="B15" i="3"/>
  <c r="A15" i="3"/>
  <c r="G14" i="3"/>
  <c r="B14" i="3"/>
  <c r="A14" i="3"/>
  <c r="B13" i="3"/>
  <c r="A13" i="3"/>
  <c r="B12" i="3"/>
  <c r="A12" i="3"/>
  <c r="B11" i="3"/>
  <c r="A11" i="3"/>
  <c r="G10" i="3"/>
  <c r="B10" i="3"/>
  <c r="A10" i="3"/>
  <c r="B9" i="3"/>
  <c r="A9" i="3"/>
  <c r="B8" i="3"/>
  <c r="A8" i="3"/>
  <c r="B7" i="3"/>
  <c r="A7" i="3"/>
  <c r="G6" i="3"/>
  <c r="B6" i="3"/>
  <c r="A6" i="3"/>
  <c r="F5" i="3"/>
  <c r="B5" i="3"/>
  <c r="A5" i="3"/>
  <c r="B4" i="3"/>
  <c r="A4" i="3"/>
  <c r="B3" i="3"/>
  <c r="A3" i="3"/>
  <c r="B1" i="3"/>
  <c r="A1" i="3"/>
  <c r="G21" i="2"/>
  <c r="G5" i="2"/>
  <c r="E3" i="2"/>
  <c r="G3" i="2" s="1"/>
  <c r="E4" i="2"/>
  <c r="G4" i="2" s="1"/>
  <c r="E5" i="2"/>
  <c r="E6" i="2"/>
  <c r="E7" i="2"/>
  <c r="G7" i="2" s="1"/>
  <c r="E8" i="2"/>
  <c r="G8" i="2" s="1"/>
  <c r="E9" i="2"/>
  <c r="E10" i="2"/>
  <c r="E11" i="2"/>
  <c r="G11" i="2" s="1"/>
  <c r="E12" i="2"/>
  <c r="G12" i="2" s="1"/>
  <c r="E13" i="2"/>
  <c r="E14" i="2"/>
  <c r="E15" i="2"/>
  <c r="E16" i="2"/>
  <c r="G16" i="2" s="1"/>
  <c r="E17" i="2"/>
  <c r="E18" i="2"/>
  <c r="E19" i="2"/>
  <c r="E20" i="2"/>
  <c r="G20" i="2" s="1"/>
  <c r="E21" i="2"/>
  <c r="E22" i="2"/>
  <c r="E23" i="2"/>
  <c r="E24" i="2"/>
  <c r="G24" i="2" s="1"/>
  <c r="E25" i="2"/>
  <c r="E26" i="2"/>
  <c r="E27" i="2"/>
  <c r="E28" i="2"/>
  <c r="G28" i="2" s="1"/>
  <c r="E29" i="2"/>
  <c r="E30" i="2"/>
  <c r="G30" i="2" s="1"/>
  <c r="E31" i="2"/>
  <c r="E32" i="2"/>
  <c r="G32" i="2" s="1"/>
  <c r="E33" i="2"/>
  <c r="E34" i="2"/>
  <c r="G34" i="2" s="1"/>
  <c r="E35" i="2"/>
  <c r="E1" i="2"/>
  <c r="A3" i="2"/>
  <c r="B3" i="2"/>
  <c r="C3" i="2"/>
  <c r="D3" i="2"/>
  <c r="A4" i="2"/>
  <c r="B4" i="2"/>
  <c r="C4" i="2"/>
  <c r="D4" i="2"/>
  <c r="F4" i="2" s="1"/>
  <c r="A5" i="2"/>
  <c r="B5" i="2"/>
  <c r="C5" i="2"/>
  <c r="D5" i="2"/>
  <c r="A6" i="2"/>
  <c r="B6" i="2"/>
  <c r="C6" i="2"/>
  <c r="D6" i="2"/>
  <c r="A7" i="2"/>
  <c r="B7" i="2"/>
  <c r="C7" i="2"/>
  <c r="D7" i="2"/>
  <c r="A8" i="2"/>
  <c r="B8" i="2"/>
  <c r="C8" i="2"/>
  <c r="D8" i="2"/>
  <c r="F8" i="2" s="1"/>
  <c r="A9" i="2"/>
  <c r="B9" i="2"/>
  <c r="C9" i="2"/>
  <c r="G9" i="2" s="1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F29" i="2" s="1"/>
  <c r="A30" i="2"/>
  <c r="B30" i="2"/>
  <c r="C30" i="2"/>
  <c r="D30" i="2"/>
  <c r="A31" i="2"/>
  <c r="B31" i="2"/>
  <c r="C31" i="2"/>
  <c r="D31" i="2"/>
  <c r="F31" i="2" s="1"/>
  <c r="A32" i="2"/>
  <c r="B32" i="2"/>
  <c r="C32" i="2"/>
  <c r="D32" i="2"/>
  <c r="A33" i="2"/>
  <c r="B33" i="2"/>
  <c r="C33" i="2"/>
  <c r="D33" i="2"/>
  <c r="F33" i="2" s="1"/>
  <c r="A34" i="2"/>
  <c r="B34" i="2"/>
  <c r="C34" i="2"/>
  <c r="D34" i="2"/>
  <c r="A35" i="2"/>
  <c r="B35" i="2"/>
  <c r="C35" i="2"/>
  <c r="D35" i="2"/>
  <c r="B1" i="2"/>
  <c r="C1" i="2"/>
  <c r="D1" i="2"/>
  <c r="A1" i="2"/>
  <c r="I17" i="8" l="1"/>
  <c r="H29" i="8"/>
  <c r="I21" i="8"/>
  <c r="H10" i="8"/>
  <c r="H7" i="8"/>
  <c r="H26" i="8"/>
  <c r="H34" i="8"/>
  <c r="H14" i="8"/>
  <c r="H32" i="7"/>
  <c r="I27" i="7"/>
  <c r="I7" i="7"/>
  <c r="H15" i="7"/>
  <c r="I23" i="7"/>
  <c r="I17" i="7"/>
  <c r="I8" i="7"/>
  <c r="I24" i="6"/>
  <c r="H8" i="6"/>
  <c r="I30" i="6"/>
  <c r="H25" i="6"/>
  <c r="H7" i="5"/>
  <c r="I15" i="5"/>
  <c r="H28" i="5"/>
  <c r="I17" i="5"/>
  <c r="I27" i="5"/>
  <c r="G22" i="4"/>
  <c r="D2" i="2"/>
  <c r="I6" i="8"/>
  <c r="H6" i="8"/>
  <c r="H9" i="7"/>
  <c r="I9" i="7"/>
  <c r="H35" i="5"/>
  <c r="I35" i="5"/>
  <c r="I30" i="5"/>
  <c r="H30" i="5"/>
  <c r="I18" i="5"/>
  <c r="H18" i="5"/>
  <c r="H10" i="5"/>
  <c r="I10" i="5"/>
  <c r="F35" i="2"/>
  <c r="F6" i="2"/>
  <c r="G25" i="2"/>
  <c r="G13" i="2"/>
  <c r="I11" i="7"/>
  <c r="H21" i="5"/>
  <c r="J5" i="9"/>
  <c r="F2" i="5"/>
  <c r="H16" i="7"/>
  <c r="H16" i="8"/>
  <c r="I32" i="8"/>
  <c r="H32" i="8"/>
  <c r="G35" i="2"/>
  <c r="G31" i="2"/>
  <c r="G27" i="2"/>
  <c r="G23" i="2"/>
  <c r="H23" i="2" s="1"/>
  <c r="G19" i="2"/>
  <c r="G15" i="2"/>
  <c r="H24" i="8"/>
  <c r="I22" i="7"/>
  <c r="H22" i="7"/>
  <c r="I4" i="7"/>
  <c r="H4" i="7"/>
  <c r="I34" i="6"/>
  <c r="H34" i="6"/>
  <c r="I29" i="6"/>
  <c r="H29" i="6"/>
  <c r="I23" i="6"/>
  <c r="H23" i="6"/>
  <c r="H9" i="6"/>
  <c r="I9" i="6"/>
  <c r="I12" i="6"/>
  <c r="H12" i="6"/>
  <c r="H33" i="5"/>
  <c r="I33" i="5"/>
  <c r="H5" i="6"/>
  <c r="I5" i="6"/>
  <c r="I33" i="10"/>
  <c r="F33" i="10" s="1"/>
  <c r="I29" i="10"/>
  <c r="F29" i="10" s="1"/>
  <c r="C29" i="10" s="1"/>
  <c r="J26" i="10"/>
  <c r="I25" i="10"/>
  <c r="F25" i="10" s="1"/>
  <c r="D25" i="10" s="1"/>
  <c r="J22" i="10"/>
  <c r="J18" i="10"/>
  <c r="G16" i="3"/>
  <c r="J14" i="10"/>
  <c r="G12" i="3"/>
  <c r="J10" i="10"/>
  <c r="J6" i="10"/>
  <c r="I5" i="10"/>
  <c r="F5" i="10" s="1"/>
  <c r="E5" i="10" s="1"/>
  <c r="F35" i="4"/>
  <c r="H35" i="4" s="1"/>
  <c r="F31" i="4"/>
  <c r="F7" i="4"/>
  <c r="H27" i="8"/>
  <c r="I33" i="8"/>
  <c r="H35" i="7"/>
  <c r="I30" i="7"/>
  <c r="L6" i="9"/>
  <c r="I10" i="8"/>
  <c r="I26" i="8"/>
  <c r="H34" i="7"/>
  <c r="H8" i="7"/>
  <c r="J32" i="10"/>
  <c r="J28" i="10"/>
  <c r="J24" i="10"/>
  <c r="J20" i="10"/>
  <c r="J16" i="10"/>
  <c r="J12" i="10"/>
  <c r="J8" i="10"/>
  <c r="J4" i="10"/>
  <c r="J8" i="9"/>
  <c r="H12" i="8"/>
  <c r="G2" i="7"/>
  <c r="L7" i="9"/>
  <c r="F2" i="7"/>
  <c r="J7" i="9"/>
  <c r="G2" i="5"/>
  <c r="L5" i="9"/>
  <c r="F2" i="6"/>
  <c r="J6" i="9"/>
  <c r="C5" i="10"/>
  <c r="I14" i="7"/>
  <c r="H14" i="7"/>
  <c r="E29" i="10"/>
  <c r="D29" i="10"/>
  <c r="I13" i="5"/>
  <c r="H13" i="5"/>
  <c r="H21" i="8"/>
  <c r="H31" i="2"/>
  <c r="I22" i="6"/>
  <c r="I35" i="7"/>
  <c r="H31" i="5"/>
  <c r="I31" i="5"/>
  <c r="H5" i="8"/>
  <c r="I5" i="8"/>
  <c r="H33" i="8"/>
  <c r="I21" i="6"/>
  <c r="H21" i="6"/>
  <c r="H8" i="2"/>
  <c r="H4" i="2"/>
  <c r="J34" i="10"/>
  <c r="G34" i="3"/>
  <c r="C33" i="10"/>
  <c r="E33" i="10"/>
  <c r="D33" i="10"/>
  <c r="J30" i="10"/>
  <c r="G30" i="3"/>
  <c r="E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19" i="7"/>
  <c r="I4" i="8"/>
  <c r="H4" i="8"/>
  <c r="H33" i="7"/>
  <c r="I33" i="7"/>
  <c r="I26" i="7"/>
  <c r="H26" i="7"/>
  <c r="I9" i="2"/>
  <c r="I33" i="6"/>
  <c r="H33" i="6"/>
  <c r="I27" i="6"/>
  <c r="H27" i="6"/>
  <c r="I6" i="7"/>
  <c r="I28" i="8"/>
  <c r="H28" i="8"/>
  <c r="I20" i="8"/>
  <c r="H20" i="8"/>
  <c r="I3" i="5"/>
  <c r="H3" i="5"/>
  <c r="I9" i="8"/>
  <c r="H9" i="8"/>
  <c r="G33" i="2"/>
  <c r="I33" i="2" s="1"/>
  <c r="G29" i="2"/>
  <c r="I29" i="2" s="1"/>
  <c r="G17" i="2"/>
  <c r="F34" i="3"/>
  <c r="I34" i="10"/>
  <c r="F34" i="10" s="1"/>
  <c r="F33" i="3"/>
  <c r="F30" i="3"/>
  <c r="H30" i="3" s="1"/>
  <c r="I30" i="10"/>
  <c r="F30" i="10" s="1"/>
  <c r="F29" i="3"/>
  <c r="F26" i="3"/>
  <c r="I26" i="3" s="1"/>
  <c r="I26" i="10"/>
  <c r="F26" i="10" s="1"/>
  <c r="F25" i="3"/>
  <c r="I22" i="10"/>
  <c r="F22" i="10" s="1"/>
  <c r="F22" i="3"/>
  <c r="I22" i="3" s="1"/>
  <c r="I18" i="10"/>
  <c r="F18" i="10" s="1"/>
  <c r="F18" i="3"/>
  <c r="I18" i="3" s="1"/>
  <c r="I14" i="10"/>
  <c r="F14" i="10" s="1"/>
  <c r="F14" i="3"/>
  <c r="H14" i="3" s="1"/>
  <c r="I10" i="10"/>
  <c r="F10" i="10" s="1"/>
  <c r="F10" i="3"/>
  <c r="H10" i="3" s="1"/>
  <c r="I6" i="10"/>
  <c r="F6" i="10" s="1"/>
  <c r="F6" i="3"/>
  <c r="I6" i="3" s="1"/>
  <c r="E2" i="3"/>
  <c r="J3" i="10"/>
  <c r="I11" i="5"/>
  <c r="H31" i="6"/>
  <c r="I15" i="7"/>
  <c r="H13" i="7"/>
  <c r="I18" i="7"/>
  <c r="H18" i="7"/>
  <c r="I3" i="7"/>
  <c r="H11" i="8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20" i="7"/>
  <c r="I29" i="7"/>
  <c r="I10" i="7"/>
  <c r="G2" i="8"/>
  <c r="H13" i="8"/>
  <c r="I25" i="6"/>
  <c r="I17" i="6"/>
  <c r="F34" i="2"/>
  <c r="H34" i="2" s="1"/>
  <c r="F32" i="2"/>
  <c r="H32" i="2" s="1"/>
  <c r="F30" i="2"/>
  <c r="H30" i="2" s="1"/>
  <c r="F28" i="2"/>
  <c r="H28" i="2" s="1"/>
  <c r="F27" i="2"/>
  <c r="F26" i="2"/>
  <c r="F25" i="2"/>
  <c r="H25" i="2" s="1"/>
  <c r="F24" i="2"/>
  <c r="H24" i="2" s="1"/>
  <c r="F23" i="2"/>
  <c r="F22" i="2"/>
  <c r="F21" i="2"/>
  <c r="H21" i="2" s="1"/>
  <c r="F20" i="2"/>
  <c r="I20" i="2" s="1"/>
  <c r="F19" i="2"/>
  <c r="F18" i="2"/>
  <c r="F17" i="2"/>
  <c r="F16" i="2"/>
  <c r="H16" i="2" s="1"/>
  <c r="F15" i="2"/>
  <c r="H15" i="2" s="1"/>
  <c r="F14" i="2"/>
  <c r="H14" i="2" s="1"/>
  <c r="F13" i="2"/>
  <c r="F12" i="2"/>
  <c r="I12" i="2" s="1"/>
  <c r="F11" i="2"/>
  <c r="H11" i="2" s="1"/>
  <c r="F10" i="2"/>
  <c r="H10" i="2" s="1"/>
  <c r="F9" i="2"/>
  <c r="H9" i="2" s="1"/>
  <c r="F7" i="2"/>
  <c r="H7" i="2" s="1"/>
  <c r="F5" i="2"/>
  <c r="H5" i="2" s="1"/>
  <c r="F3" i="2"/>
  <c r="H3" i="2" s="1"/>
  <c r="G26" i="2"/>
  <c r="G22" i="2"/>
  <c r="G18" i="2"/>
  <c r="G14" i="2"/>
  <c r="I14" i="2" s="1"/>
  <c r="G10" i="2"/>
  <c r="G6" i="2"/>
  <c r="I6" i="2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3" s="1"/>
  <c r="I16" i="10"/>
  <c r="F16" i="10" s="1"/>
  <c r="F15" i="3"/>
  <c r="J13" i="10"/>
  <c r="F12" i="3"/>
  <c r="I12" i="10"/>
  <c r="F12" i="10" s="1"/>
  <c r="F11" i="3"/>
  <c r="J9" i="10"/>
  <c r="F8" i="3"/>
  <c r="I8" i="3" s="1"/>
  <c r="I8" i="10"/>
  <c r="F8" i="10" s="1"/>
  <c r="F7" i="3"/>
  <c r="J5" i="10"/>
  <c r="F4" i="3"/>
  <c r="I4" i="3" s="1"/>
  <c r="I4" i="10"/>
  <c r="F4" i="10" s="1"/>
  <c r="F3" i="3"/>
  <c r="G35" i="4"/>
  <c r="I35" i="4" s="1"/>
  <c r="F34" i="4"/>
  <c r="I34" i="4" s="1"/>
  <c r="F30" i="4"/>
  <c r="I30" i="4" s="1"/>
  <c r="G29" i="4"/>
  <c r="H29" i="4" s="1"/>
  <c r="G27" i="4"/>
  <c r="F26" i="4"/>
  <c r="F25" i="4"/>
  <c r="G23" i="4"/>
  <c r="F22" i="4"/>
  <c r="H22" i="4" s="1"/>
  <c r="F21" i="4"/>
  <c r="G19" i="4"/>
  <c r="H19" i="4" s="1"/>
  <c r="F17" i="4"/>
  <c r="G15" i="4"/>
  <c r="F14" i="4"/>
  <c r="F13" i="4"/>
  <c r="G11" i="4"/>
  <c r="H11" i="4" s="1"/>
  <c r="F10" i="4"/>
  <c r="H10" i="4" s="1"/>
  <c r="F9" i="4"/>
  <c r="F6" i="4"/>
  <c r="I6" i="4" s="1"/>
  <c r="I15" i="6"/>
  <c r="H18" i="6"/>
  <c r="I34" i="7"/>
  <c r="I12" i="8"/>
  <c r="I8" i="8"/>
  <c r="H31" i="7"/>
  <c r="I22" i="8"/>
  <c r="I30" i="8"/>
  <c r="F2" i="8"/>
  <c r="H3" i="8"/>
  <c r="H29" i="7"/>
  <c r="H10" i="7"/>
  <c r="I20" i="7"/>
  <c r="I28" i="7"/>
  <c r="I5" i="7"/>
  <c r="I24" i="7"/>
  <c r="I32" i="7"/>
  <c r="H11" i="6"/>
  <c r="I19" i="6"/>
  <c r="H3" i="6"/>
  <c r="I14" i="6"/>
  <c r="G2" i="6"/>
  <c r="I10" i="6"/>
  <c r="H15" i="6"/>
  <c r="H20" i="6"/>
  <c r="H7" i="6"/>
  <c r="H34" i="5"/>
  <c r="I5" i="5"/>
  <c r="H20" i="5"/>
  <c r="I28" i="2"/>
  <c r="I7" i="2"/>
  <c r="I34" i="2"/>
  <c r="I8" i="2"/>
  <c r="I4" i="2"/>
  <c r="H29" i="2"/>
  <c r="F33" i="4"/>
  <c r="G33" i="4"/>
  <c r="F5" i="4"/>
  <c r="G5" i="4"/>
  <c r="I30" i="2"/>
  <c r="I35" i="2"/>
  <c r="I31" i="2"/>
  <c r="I27" i="2"/>
  <c r="H27" i="2"/>
  <c r="I19" i="2"/>
  <c r="H19" i="2"/>
  <c r="E2" i="2"/>
  <c r="I5" i="2"/>
  <c r="C2" i="2"/>
  <c r="D2" i="3"/>
  <c r="I34" i="3"/>
  <c r="G35" i="3"/>
  <c r="G31" i="3"/>
  <c r="I31" i="3" s="1"/>
  <c r="G27" i="3"/>
  <c r="G23" i="3"/>
  <c r="H23" i="3" s="1"/>
  <c r="G19" i="3"/>
  <c r="G17" i="3"/>
  <c r="I17" i="3" s="1"/>
  <c r="G13" i="3"/>
  <c r="H13" i="3" s="1"/>
  <c r="G9" i="3"/>
  <c r="I9" i="3" s="1"/>
  <c r="G5" i="3"/>
  <c r="C2" i="3"/>
  <c r="F3" i="4"/>
  <c r="I26" i="4"/>
  <c r="I22" i="4"/>
  <c r="G25" i="4"/>
  <c r="D2" i="4"/>
  <c r="G17" i="4"/>
  <c r="H17" i="4" s="1"/>
  <c r="G21" i="4"/>
  <c r="I21" i="4" s="1"/>
  <c r="G13" i="4"/>
  <c r="C2" i="4"/>
  <c r="H16" i="4"/>
  <c r="G9" i="4"/>
  <c r="H9" i="4" s="1"/>
  <c r="F29" i="4"/>
  <c r="H12" i="4"/>
  <c r="F23" i="4"/>
  <c r="H23" i="4" s="1"/>
  <c r="G31" i="4"/>
  <c r="H31" i="4" s="1"/>
  <c r="F15" i="4"/>
  <c r="E2" i="4"/>
  <c r="L4" i="9" s="1"/>
  <c r="F27" i="4"/>
  <c r="I14" i="4"/>
  <c r="I16" i="4"/>
  <c r="H8" i="4"/>
  <c r="I8" i="4"/>
  <c r="I12" i="4"/>
  <c r="G7" i="4"/>
  <c r="H7" i="4" s="1"/>
  <c r="I10" i="4"/>
  <c r="H26" i="4"/>
  <c r="H30" i="4"/>
  <c r="H34" i="4"/>
  <c r="F4" i="4"/>
  <c r="H14" i="4"/>
  <c r="I23" i="4"/>
  <c r="G3" i="4"/>
  <c r="F18" i="4"/>
  <c r="H18" i="4" s="1"/>
  <c r="F20" i="4"/>
  <c r="H20" i="4" s="1"/>
  <c r="F24" i="4"/>
  <c r="H24" i="4" s="1"/>
  <c r="F28" i="4"/>
  <c r="H28" i="4" s="1"/>
  <c r="F32" i="4"/>
  <c r="H32" i="4" s="1"/>
  <c r="G3" i="3"/>
  <c r="H5" i="3"/>
  <c r="G7" i="3"/>
  <c r="G11" i="3"/>
  <c r="I12" i="3"/>
  <c r="E13" i="9" s="1"/>
  <c r="F13" i="9" s="1"/>
  <c r="G15" i="3"/>
  <c r="F19" i="3"/>
  <c r="H19" i="3" s="1"/>
  <c r="F27" i="3"/>
  <c r="I27" i="3" s="1"/>
  <c r="F35" i="3"/>
  <c r="H35" i="3" s="1"/>
  <c r="H12" i="3"/>
  <c r="I5" i="3"/>
  <c r="H16" i="3"/>
  <c r="G25" i="3"/>
  <c r="G33" i="3"/>
  <c r="F20" i="3"/>
  <c r="H20" i="3" s="1"/>
  <c r="I23" i="3"/>
  <c r="F24" i="3"/>
  <c r="H24" i="3" s="1"/>
  <c r="F28" i="3"/>
  <c r="H28" i="3" s="1"/>
  <c r="F32" i="3"/>
  <c r="H32" i="3" s="1"/>
  <c r="H34" i="3"/>
  <c r="G21" i="3"/>
  <c r="I21" i="3" s="1"/>
  <c r="E22" i="9" s="1"/>
  <c r="F22" i="9" s="1"/>
  <c r="G29" i="3"/>
  <c r="D17" i="9" l="1"/>
  <c r="E24" i="9"/>
  <c r="F24" i="9" s="1"/>
  <c r="E27" i="9"/>
  <c r="F27" i="9" s="1"/>
  <c r="H5" i="4"/>
  <c r="D6" i="9" s="1"/>
  <c r="E23" i="9"/>
  <c r="F23" i="9" s="1"/>
  <c r="I11" i="4"/>
  <c r="I7" i="4"/>
  <c r="I35" i="3"/>
  <c r="H22" i="3"/>
  <c r="D23" i="9" s="1"/>
  <c r="I33" i="3"/>
  <c r="H9" i="3"/>
  <c r="D10" i="9" s="1"/>
  <c r="H4" i="3"/>
  <c r="I27" i="4"/>
  <c r="E28" i="9" s="1"/>
  <c r="F28" i="9" s="1"/>
  <c r="I18" i="2"/>
  <c r="I23" i="2"/>
  <c r="C25" i="10"/>
  <c r="I32" i="2"/>
  <c r="D21" i="9"/>
  <c r="H8" i="3"/>
  <c r="D9" i="9" s="1"/>
  <c r="I14" i="3"/>
  <c r="H33" i="2"/>
  <c r="H3" i="3"/>
  <c r="I22" i="2"/>
  <c r="D11" i="9"/>
  <c r="I17" i="2"/>
  <c r="D5" i="10"/>
  <c r="D35" i="9"/>
  <c r="H26" i="3"/>
  <c r="D27" i="9" s="1"/>
  <c r="D33" i="9"/>
  <c r="H31" i="3"/>
  <c r="D32" i="9" s="1"/>
  <c r="H17" i="3"/>
  <c r="D18" i="9" s="1"/>
  <c r="H6" i="3"/>
  <c r="D36" i="9"/>
  <c r="I9" i="4"/>
  <c r="H15" i="4"/>
  <c r="I33" i="4"/>
  <c r="H21" i="4"/>
  <c r="I10" i="2"/>
  <c r="I26" i="2"/>
  <c r="H13" i="2"/>
  <c r="L3" i="9"/>
  <c r="D31" i="9"/>
  <c r="H35" i="2"/>
  <c r="J4" i="9"/>
  <c r="G2" i="2"/>
  <c r="G2" i="3"/>
  <c r="J3" i="9"/>
  <c r="E35" i="9"/>
  <c r="F35" i="9" s="1"/>
  <c r="C28" i="10"/>
  <c r="E28" i="10"/>
  <c r="D28" i="10"/>
  <c r="C31" i="10"/>
  <c r="E31" i="10"/>
  <c r="D31" i="10"/>
  <c r="C30" i="10"/>
  <c r="E30" i="10"/>
  <c r="D30" i="10"/>
  <c r="C9" i="10"/>
  <c r="E9" i="10"/>
  <c r="D9" i="10"/>
  <c r="I24" i="2"/>
  <c r="D20" i="9"/>
  <c r="I11" i="3"/>
  <c r="E12" i="9" s="1"/>
  <c r="F12" i="9" s="1"/>
  <c r="C15" i="10"/>
  <c r="D15" i="10"/>
  <c r="E15" i="10"/>
  <c r="C17" i="10"/>
  <c r="E17" i="10"/>
  <c r="D17" i="10"/>
  <c r="D15" i="9"/>
  <c r="F2" i="4"/>
  <c r="H20" i="2"/>
  <c r="C4" i="10"/>
  <c r="E4" i="10"/>
  <c r="D4" i="10"/>
  <c r="C8" i="10"/>
  <c r="E8" i="10"/>
  <c r="D8" i="10"/>
  <c r="C12" i="10"/>
  <c r="E12" i="10"/>
  <c r="D12" i="10"/>
  <c r="C16" i="10"/>
  <c r="E16" i="10"/>
  <c r="D16" i="10"/>
  <c r="H17" i="2"/>
  <c r="C3" i="10"/>
  <c r="D3" i="10"/>
  <c r="E3" i="10"/>
  <c r="C19" i="10"/>
  <c r="D19" i="10"/>
  <c r="E19" i="10"/>
  <c r="C35" i="10"/>
  <c r="D35" i="10"/>
  <c r="E35" i="10"/>
  <c r="C10" i="10"/>
  <c r="D10" i="10"/>
  <c r="E10" i="10"/>
  <c r="C18" i="10"/>
  <c r="D18" i="10"/>
  <c r="E18" i="10"/>
  <c r="C26" i="10"/>
  <c r="D26" i="10"/>
  <c r="E26" i="10"/>
  <c r="I11" i="2"/>
  <c r="I13" i="2"/>
  <c r="I29" i="3"/>
  <c r="D25" i="9"/>
  <c r="H18" i="3"/>
  <c r="D19" i="9" s="1"/>
  <c r="E34" i="9"/>
  <c r="F34" i="9" s="1"/>
  <c r="I10" i="3"/>
  <c r="E11" i="9" s="1"/>
  <c r="F11" i="9" s="1"/>
  <c r="E17" i="9"/>
  <c r="F17" i="9" s="1"/>
  <c r="E9" i="9"/>
  <c r="F9" i="9" s="1"/>
  <c r="I3" i="3"/>
  <c r="I15" i="4"/>
  <c r="I19" i="4"/>
  <c r="I29" i="4"/>
  <c r="I13" i="4"/>
  <c r="I25" i="4"/>
  <c r="H12" i="2"/>
  <c r="I2" i="6"/>
  <c r="C24" i="10"/>
  <c r="E24" i="10"/>
  <c r="D24" i="10"/>
  <c r="C32" i="10"/>
  <c r="E32" i="10"/>
  <c r="D32" i="10"/>
  <c r="H18" i="2"/>
  <c r="H22" i="2"/>
  <c r="H26" i="2"/>
  <c r="C7" i="10"/>
  <c r="D7" i="10"/>
  <c r="E7" i="10"/>
  <c r="C23" i="10"/>
  <c r="E23" i="10"/>
  <c r="D23" i="10"/>
  <c r="C13" i="10"/>
  <c r="E13" i="10"/>
  <c r="D13" i="10"/>
  <c r="C21" i="10"/>
  <c r="E21" i="10"/>
  <c r="D21" i="10"/>
  <c r="I30" i="3"/>
  <c r="E31" i="9" s="1"/>
  <c r="F31" i="9" s="1"/>
  <c r="I15" i="2"/>
  <c r="I3" i="2"/>
  <c r="I25" i="2"/>
  <c r="E7" i="9"/>
  <c r="F7" i="9" s="1"/>
  <c r="C20" i="10"/>
  <c r="E20" i="10"/>
  <c r="D20" i="10"/>
  <c r="E36" i="9"/>
  <c r="F36" i="9" s="1"/>
  <c r="D29" i="9"/>
  <c r="I25" i="3"/>
  <c r="D13" i="9"/>
  <c r="I15" i="3"/>
  <c r="I7" i="3"/>
  <c r="E8" i="9" s="1"/>
  <c r="F8" i="9" s="1"/>
  <c r="H6" i="4"/>
  <c r="G2" i="4"/>
  <c r="E15" i="9"/>
  <c r="F15" i="9" s="1"/>
  <c r="E10" i="9"/>
  <c r="F10" i="9" s="1"/>
  <c r="D24" i="9"/>
  <c r="H2" i="7"/>
  <c r="K7" i="9" s="1"/>
  <c r="C11" i="10"/>
  <c r="D11" i="10"/>
  <c r="E11" i="10"/>
  <c r="C27" i="10"/>
  <c r="D27" i="10"/>
  <c r="E27" i="10"/>
  <c r="C6" i="10"/>
  <c r="D6" i="10"/>
  <c r="E6" i="10"/>
  <c r="C14" i="10"/>
  <c r="D14" i="10"/>
  <c r="E14" i="10"/>
  <c r="C22" i="10"/>
  <c r="E22" i="10"/>
  <c r="D22" i="10"/>
  <c r="C34" i="10"/>
  <c r="D34" i="10"/>
  <c r="E34" i="10"/>
  <c r="I21" i="2"/>
  <c r="I16" i="2"/>
  <c r="H6" i="2"/>
  <c r="H2" i="8"/>
  <c r="I2" i="7"/>
  <c r="H2" i="6"/>
  <c r="H2" i="5"/>
  <c r="K5" i="9" s="1"/>
  <c r="I2" i="5"/>
  <c r="I5" i="4"/>
  <c r="E6" i="9" s="1"/>
  <c r="F6" i="9" s="1"/>
  <c r="F2" i="3"/>
  <c r="I28" i="3"/>
  <c r="H11" i="3"/>
  <c r="D12" i="9" s="1"/>
  <c r="I3" i="4"/>
  <c r="I13" i="3"/>
  <c r="E14" i="9" s="1"/>
  <c r="F14" i="9" s="1"/>
  <c r="H27" i="3"/>
  <c r="H33" i="4"/>
  <c r="I17" i="4"/>
  <c r="E18" i="9" s="1"/>
  <c r="F18" i="9" s="1"/>
  <c r="F2" i="2"/>
  <c r="H25" i="4"/>
  <c r="H13" i="4"/>
  <c r="D14" i="9" s="1"/>
  <c r="H27" i="4"/>
  <c r="I31" i="4"/>
  <c r="E32" i="9" s="1"/>
  <c r="F32" i="9" s="1"/>
  <c r="I28" i="4"/>
  <c r="I20" i="4"/>
  <c r="H4" i="4"/>
  <c r="D5" i="9" s="1"/>
  <c r="I4" i="4"/>
  <c r="E5" i="9" s="1"/>
  <c r="F5" i="9" s="1"/>
  <c r="H3" i="4"/>
  <c r="D4" i="9" s="1"/>
  <c r="I18" i="4"/>
  <c r="E19" i="9" s="1"/>
  <c r="F19" i="9" s="1"/>
  <c r="I32" i="4"/>
  <c r="I24" i="4"/>
  <c r="I19" i="3"/>
  <c r="I20" i="3"/>
  <c r="H7" i="3"/>
  <c r="D8" i="9" s="1"/>
  <c r="H25" i="3"/>
  <c r="D26" i="9" s="1"/>
  <c r="H15" i="3"/>
  <c r="D16" i="9" s="1"/>
  <c r="H21" i="3"/>
  <c r="D22" i="9" s="1"/>
  <c r="H29" i="3"/>
  <c r="D30" i="9" s="1"/>
  <c r="I32" i="3"/>
  <c r="I24" i="3"/>
  <c r="H33" i="3"/>
  <c r="D34" i="9" s="1"/>
  <c r="M7" i="9" l="1"/>
  <c r="N7" i="9" s="1"/>
  <c r="K6" i="9"/>
  <c r="E26" i="9"/>
  <c r="F26" i="9" s="1"/>
  <c r="E16" i="9"/>
  <c r="F16" i="9" s="1"/>
  <c r="E33" i="9"/>
  <c r="F33" i="9" s="1"/>
  <c r="M5" i="9"/>
  <c r="N5" i="9" s="1"/>
  <c r="M8" i="9"/>
  <c r="N8" i="9" s="1"/>
  <c r="E20" i="9"/>
  <c r="F20" i="9" s="1"/>
  <c r="D7" i="9"/>
  <c r="K8" i="9"/>
  <c r="M6" i="9"/>
  <c r="N6" i="9" s="1"/>
  <c r="E2" i="10"/>
  <c r="E30" i="9"/>
  <c r="F30" i="9" s="1"/>
  <c r="D2" i="10"/>
  <c r="D28" i="9"/>
  <c r="E25" i="9"/>
  <c r="F25" i="9" s="1"/>
  <c r="E21" i="9"/>
  <c r="F21" i="9" s="1"/>
  <c r="E29" i="9"/>
  <c r="F29" i="9" s="1"/>
  <c r="E4" i="9"/>
  <c r="I2" i="4"/>
  <c r="H2" i="4"/>
  <c r="K4" i="9" s="1"/>
  <c r="K3" i="9" l="1"/>
  <c r="D3" i="9"/>
  <c r="M4" i="9"/>
  <c r="N4" i="9" s="1"/>
  <c r="M3" i="9"/>
  <c r="N3" i="9" s="1"/>
  <c r="F4" i="9"/>
  <c r="F2" i="9" s="1"/>
  <c r="E3" i="9"/>
  <c r="E2" i="9"/>
  <c r="D2" i="9"/>
</calcChain>
</file>

<file path=xl/sharedStrings.xml><?xml version="1.0" encoding="utf-8"?>
<sst xmlns="http://schemas.openxmlformats.org/spreadsheetml/2006/main" count="214" uniqueCount="176">
  <si>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</si>
  <si>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</si>
  <si>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</si>
  <si>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</si>
  <si>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</si>
  <si>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</si>
  <si>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</si>
  <si>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</si>
  <si>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</si>
  <si>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</si>
  <si>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</si>
  <si>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</si>
  <si>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</si>
  <si>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</si>
  <si>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</si>
  <si>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</si>
  <si>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</si>
  <si>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</si>
  <si>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</si>
  <si>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</si>
  <si>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</si>
  <si>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</si>
  <si>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</si>
  <si>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</si>
  <si>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</si>
  <si>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</si>
  <si>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</si>
  <si>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</si>
  <si>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</si>
  <si>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</si>
  <si>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</si>
  <si>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</si>
  <si>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</si>
  <si>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</si>
  <si>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</si>
  <si>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</si>
  <si>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</si>
  <si>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</si>
  <si>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</si>
  <si>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</si>
  <si>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</si>
  <si>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</si>
  <si>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</si>
  <si>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</si>
  <si>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</si>
  <si>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</si>
  <si>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</si>
  <si>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</si>
  <si>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</si>
  <si>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</si>
  <si>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</si>
  <si>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</si>
  <si>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</si>
  <si>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</si>
  <si>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</si>
  <si>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</si>
  <si>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</si>
  <si>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</si>
  <si>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</si>
  <si>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</si>
  <si>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</si>
  <si>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</si>
  <si>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</si>
  <si>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</si>
  <si>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</si>
  <si>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</si>
  <si>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</si>
  <si>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</si>
  <si>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</si>
  <si>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</si>
  <si>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</si>
  <si>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</si>
  <si>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</si>
  <si>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</si>
  <si>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</si>
  <si>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</si>
  <si>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</si>
  <si>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</si>
  <si>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</si>
  <si>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</si>
  <si>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</si>
  <si>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</si>
  <si>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</si>
  <si>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</si>
  <si>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</si>
  <si>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</si>
  <si>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</si>
  <si>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</si>
  <si>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</si>
  <si>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</si>
  <si>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</si>
  <si>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</si>
  <si>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</si>
  <si>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</si>
  <si>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</si>
  <si>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</si>
  <si>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</si>
  <si>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</si>
  <si>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</si>
  <si>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</si>
  <si>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</si>
  <si>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</si>
  <si>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</si>
  <si>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</si>
  <si>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</si>
  <si>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</si>
  <si>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</si>
  <si>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</si>
  <si>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</si>
  <si>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</si>
  <si>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</si>
  <si>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</si>
  <si>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</si>
  <si>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</si>
  <si>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</si>
  <si>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</si>
  <si>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</si>
  <si>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</si>
  <si>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</si>
  <si>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</si>
  <si>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</si>
  <si>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</si>
  <si>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</si>
  <si>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</si>
  <si>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</si>
  <si>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</si>
  <si>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</si>
  <si>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</si>
  <si>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D+3.5</t>
  </si>
  <si>
    <t>D+2</t>
  </si>
  <si>
    <t>R+17.9</t>
  </si>
  <si>
    <t>R+21.2</t>
  </si>
  <si>
    <t>R+11.3</t>
  </si>
  <si>
    <t>R+13.8</t>
  </si>
  <si>
    <t>R+21.9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</si>
  <si>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</si>
  <si>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</si>
  <si>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</si>
  <si>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</si>
  <si>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</si>
  <si>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</si>
  <si>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</si>
  <si>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</si>
  <si>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</si>
  <si>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</si>
  <si>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</si>
  <si>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</si>
  <si>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Proportionality Analysis by Statewide Elections</t>
  </si>
  <si>
    <t>Total Wins</t>
  </si>
  <si>
    <t>Won at least once</t>
  </si>
  <si>
    <t>R+24.8</t>
  </si>
  <si>
    <t>R+2.4</t>
  </si>
  <si>
    <t>D+8.8</t>
  </si>
  <si>
    <t>R+15.9</t>
  </si>
  <si>
    <t>R+17</t>
  </si>
  <si>
    <t>D+4.8</t>
  </si>
  <si>
    <t>D+5.3</t>
  </si>
  <si>
    <t>D+17.6</t>
  </si>
  <si>
    <t>R+14.3</t>
  </si>
  <si>
    <t>D+3.7</t>
  </si>
  <si>
    <t>R+30.5</t>
  </si>
  <si>
    <t>R+2.6</t>
  </si>
  <si>
    <t>D+18.3</t>
  </si>
  <si>
    <t>D+10.8</t>
  </si>
  <si>
    <t>R+18.2</t>
  </si>
  <si>
    <t>R+19.1</t>
  </si>
  <si>
    <t>D+31.1</t>
  </si>
  <si>
    <t>D+4.6</t>
  </si>
  <si>
    <t>D+15</t>
  </si>
  <si>
    <t>D+7.2</t>
  </si>
  <si>
    <t>R+10.9</t>
  </si>
  <si>
    <t>R+23.1</t>
  </si>
  <si>
    <t>R+20.7</t>
  </si>
  <si>
    <t>R+6.7</t>
  </si>
  <si>
    <t>R+8.5</t>
  </si>
  <si>
    <t>PVI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</si>
</sst>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36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abSelected="1" workbookViewId="0">
      <selection activeCell="N19" sqref="N1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9.140625" style="2"/>
    <col min="6" max="6" width="18.42578125" bestFit="1" customWidth="1"/>
    <col min="9" max="9" width="9.28515625" bestFit="1" customWidth="1"/>
    <col min="10" max="10" width="11.28515625" bestFit="1" customWidth="1"/>
    <col min="11" max="11" width="11.7109375" bestFit="1" customWidth="1"/>
    <col min="12" max="13" width="11.5703125" bestFit="1" customWidth="1"/>
    <col min="14" max="14" width="29.7109375" bestFit="1" customWidth="1"/>
  </cols>
  <sheetData>
    <row r="1" spans="1:27" ht="15.75" thickBot="1" x14ac:dyDescent="0.3">
      <c r="A1" t="str">
        <f>'SD district-data'!A1</f>
        <v>ID</v>
      </c>
      <c r="B1" t="str">
        <f>'SD district-data'!B1</f>
        <v>Label</v>
      </c>
      <c r="C1" t="s">
        <v>175</v>
      </c>
      <c r="D1" s="2" t="s">
        <v>112</v>
      </c>
      <c r="E1" s="2" t="s">
        <v>113</v>
      </c>
      <c r="F1" t="s">
        <v>115</v>
      </c>
      <c r="I1" s="22" t="s">
        <v>147</v>
      </c>
      <c r="J1" s="23"/>
      <c r="K1" s="23"/>
      <c r="L1" s="23"/>
      <c r="M1" s="23"/>
      <c r="N1" s="2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5.75" thickBot="1" x14ac:dyDescent="0.3">
      <c r="A2" s="25" t="s">
        <v>148</v>
      </c>
      <c r="B2" s="25"/>
      <c r="C2" s="25"/>
      <c r="D2" s="3">
        <f>'2020 Pres'!H2+'2018 AG'!H2+'2018 Sen'!H2+'2018 Gov'!H2+'2016 Sen'!H2+'2016 Pres'!H2</f>
        <v>83</v>
      </c>
      <c r="E2" s="3">
        <f>'2020 Pres'!I2+'2018 AG'!I2+'2018 Sen'!I2+'2018 Gov'!I2+'2016 Sen'!I2+'2016 Pres'!I2</f>
        <v>115</v>
      </c>
      <c r="F2">
        <f>SUM(F4:F36)</f>
        <v>12</v>
      </c>
      <c r="I2" s="8" t="s">
        <v>135</v>
      </c>
      <c r="J2" s="9" t="s">
        <v>143</v>
      </c>
      <c r="K2" s="9" t="s">
        <v>144</v>
      </c>
      <c r="L2" s="9" t="s">
        <v>145</v>
      </c>
      <c r="M2" s="9" t="s">
        <v>142</v>
      </c>
      <c r="N2" s="10" t="s">
        <v>146</v>
      </c>
      <c r="O2" s="4"/>
      <c r="P2" s="5"/>
      <c r="Q2" s="5"/>
      <c r="R2" s="4"/>
      <c r="S2" s="5"/>
      <c r="T2" s="5"/>
      <c r="U2" s="4"/>
      <c r="V2" s="5"/>
      <c r="W2" s="5"/>
      <c r="X2" s="4"/>
      <c r="Y2" s="5"/>
      <c r="Z2" s="5"/>
    </row>
    <row r="3" spans="1:27" x14ac:dyDescent="0.25">
      <c r="A3" s="25" t="s">
        <v>149</v>
      </c>
      <c r="B3" s="25"/>
      <c r="C3" s="25"/>
      <c r="D3" s="3">
        <f>COUNTIF(D4:D36,"&lt;&gt;0")</f>
        <v>18</v>
      </c>
      <c r="E3" s="3">
        <f>COUNTIF(E4:E36,"&lt;&gt;0")</f>
        <v>27</v>
      </c>
      <c r="I3" s="11" t="s">
        <v>136</v>
      </c>
      <c r="J3" s="12">
        <f>'2020 Pres'!D2/SUM('2020 Pres'!D2:E2)</f>
        <v>0.45923302352297285</v>
      </c>
      <c r="K3" s="12">
        <f>'2020 Pres'!H2/SUM('2020 Pres'!H2:I2)</f>
        <v>0.39393939393939392</v>
      </c>
      <c r="L3" s="12">
        <f>'2020 Pres'!E2/SUM('2020 Pres'!D2:E2)</f>
        <v>0.54076697647702721</v>
      </c>
      <c r="M3" s="12">
        <f>'2020 Pres'!I2/SUM('2020 Pres'!H2:I2)</f>
        <v>0.60606060606060608</v>
      </c>
      <c r="N3" s="13" t="str">
        <f>IF(M3-L3&gt;0,CONCATENATE("R+",ROUND(100*(M3-L3),1)),CONCATENATE("D+",ROUND(100*(L3-M3),1)))</f>
        <v>R+6.5</v>
      </c>
    </row>
    <row r="4" spans="1:27" x14ac:dyDescent="0.25">
      <c r="A4">
        <f>'SD district-data'!A3</f>
        <v>1</v>
      </c>
      <c r="B4">
        <f>'SD district-data'!B3</f>
        <v>1</v>
      </c>
      <c r="C4" t="s">
        <v>150</v>
      </c>
      <c r="D4" s="3">
        <f>'2020 Pres'!H3+'2018 AG'!H3+'2018 Sen'!H3+'2018 Gov'!H3+'2016 Sen'!H3+'2016 Pres'!H3</f>
        <v>0</v>
      </c>
      <c r="E4" s="3">
        <f>'2020 Pres'!I3+'2018 AG'!I3+'2018 Sen'!I3+'2018 Gov'!I3+'2016 Sen'!I3+'2016 Pres'!I3</f>
        <v>6</v>
      </c>
      <c r="F4">
        <f>IF(AND(E4&lt;&gt;0,E4&lt;&gt;6),1,0)</f>
        <v>0</v>
      </c>
      <c r="I4" s="14" t="s">
        <v>137</v>
      </c>
      <c r="J4" s="15">
        <f>'2018 AG'!D2/SUM('2018 AG'!D2:E2)</f>
        <v>0.47826112865331277</v>
      </c>
      <c r="K4" s="15">
        <f>'2018 AG'!H2/SUM('2018 AG'!H2:I2)</f>
        <v>0.48484848484848486</v>
      </c>
      <c r="L4" s="15">
        <f>'2018 AG'!E2/SUM('2018 AG'!D2:E2)</f>
        <v>0.52173887134668717</v>
      </c>
      <c r="M4" s="15">
        <f>'2018 AG'!I2/SUM('2018 AG'!H2:I2)</f>
        <v>0.51515151515151514</v>
      </c>
      <c r="N4" s="16" t="str">
        <f t="shared" ref="N4:N8" si="0">IF(M4-L4&gt;0,CONCATENATE("R+",ROUND(100*(M4-L4),1)),CONCATENATE("D+",ROUND(100*(L4-M4),1)))</f>
        <v>D+0.7</v>
      </c>
    </row>
    <row r="5" spans="1:27" x14ac:dyDescent="0.25">
      <c r="A5">
        <f>'SD district-data'!A4</f>
        <v>2</v>
      </c>
      <c r="B5">
        <f>'SD district-data'!B4</f>
        <v>2</v>
      </c>
      <c r="C5" t="s">
        <v>151</v>
      </c>
      <c r="D5" s="3">
        <f>'2020 Pres'!H4+'2018 AG'!H4+'2018 Sen'!H4+'2018 Gov'!H4+'2016 Sen'!H4+'2016 Pres'!H4</f>
        <v>4</v>
      </c>
      <c r="E5" s="3">
        <f>'2020 Pres'!I4+'2018 AG'!I4+'2018 Sen'!I4+'2018 Gov'!I4+'2016 Sen'!I4+'2016 Pres'!I4</f>
        <v>2</v>
      </c>
      <c r="F5">
        <f t="shared" ref="F5:F36" si="1">IF(AND(E5&lt;&gt;0,E5&lt;&gt;6),1,0)</f>
        <v>1</v>
      </c>
      <c r="I5" s="14" t="s">
        <v>138</v>
      </c>
      <c r="J5" s="15">
        <f>'2018 Sen'!D2/SUM('2018 Sen'!D2:E2)</f>
        <v>0.53407432450639902</v>
      </c>
      <c r="K5" s="15">
        <f>'2018 Sen'!H2/SUM('2018 Sen'!H2:I2)</f>
        <v>0.54545454545454541</v>
      </c>
      <c r="L5" s="15">
        <f>SUM('2018 Sen'!E2/SUM('2018 Sen'!D2:E2))</f>
        <v>0.46592567549360098</v>
      </c>
      <c r="M5" s="15">
        <f>'2018 Sen'!I2/SUM('2018 Sen'!H2:I2)</f>
        <v>0.45454545454545453</v>
      </c>
      <c r="N5" s="16" t="str">
        <f t="shared" si="0"/>
        <v>D+1.1</v>
      </c>
    </row>
    <row r="6" spans="1:27" x14ac:dyDescent="0.25">
      <c r="A6">
        <f>'SD district-data'!A5</f>
        <v>3</v>
      </c>
      <c r="B6">
        <f>'SD district-data'!B5</f>
        <v>3</v>
      </c>
      <c r="C6" t="s">
        <v>152</v>
      </c>
      <c r="D6" s="3">
        <f>'2020 Pres'!H5+'2018 AG'!H5+'2018 Sen'!H5+'2018 Gov'!H5+'2016 Sen'!H5+'2016 Pres'!H5</f>
        <v>5</v>
      </c>
      <c r="E6" s="3">
        <f>'2020 Pres'!I5+'2018 AG'!I5+'2018 Sen'!I5+'2018 Gov'!I5+'2016 Sen'!I5+'2016 Pres'!I5</f>
        <v>1</v>
      </c>
      <c r="F6">
        <f t="shared" si="1"/>
        <v>1</v>
      </c>
      <c r="I6" s="14" t="s">
        <v>139</v>
      </c>
      <c r="J6" s="15">
        <f>'2018 Gov'!D2/SUM('2018 Gov'!D2:E2)</f>
        <v>0.48074965552846333</v>
      </c>
      <c r="K6" s="15">
        <f>'2018 Gov'!H2/SUM('2018 Gov'!H2:I2)</f>
        <v>0.48484848484848486</v>
      </c>
      <c r="L6" s="15">
        <f>SUM('2018 Gov'!E2/SUM('2018 Gov'!D2:E2))</f>
        <v>0.51925034447153662</v>
      </c>
      <c r="M6" s="15">
        <f>'2018 Gov'!I2/SUM('2018 Gov'!H2:I2)</f>
        <v>0.51515151515151514</v>
      </c>
      <c r="N6" s="16" t="str">
        <f t="shared" si="0"/>
        <v>D+0.4</v>
      </c>
    </row>
    <row r="7" spans="1:27" x14ac:dyDescent="0.25">
      <c r="A7">
        <f>'SD district-data'!A6</f>
        <v>4</v>
      </c>
      <c r="B7">
        <f>'SD district-data'!B6</f>
        <v>4</v>
      </c>
      <c r="C7" t="s">
        <v>153</v>
      </c>
      <c r="D7" s="3">
        <f>'2020 Pres'!H6+'2018 AG'!H6+'2018 Sen'!H6+'2018 Gov'!H6+'2016 Sen'!H6+'2016 Pres'!H6</f>
        <v>0</v>
      </c>
      <c r="E7" s="3">
        <f>'2020 Pres'!I6+'2018 AG'!I6+'2018 Sen'!I6+'2018 Gov'!I6+'2016 Sen'!I6+'2016 Pres'!I6</f>
        <v>6</v>
      </c>
      <c r="F7">
        <f t="shared" si="1"/>
        <v>0</v>
      </c>
      <c r="I7" s="14" t="s">
        <v>140</v>
      </c>
      <c r="J7" s="17">
        <f>'2016 Sen'!D2/SUM('2016 Sen'!D2:E2)</f>
        <v>0.3903660950351629</v>
      </c>
      <c r="K7" s="17">
        <f>'2016 Sen'!H2/SUM('2016 Sen'!H2:I2)</f>
        <v>0.18181818181818182</v>
      </c>
      <c r="L7" s="15">
        <f>SUM('2016 Sen'!E2/SUM('2016 Sen'!D2:E2))</f>
        <v>0.60963390496483705</v>
      </c>
      <c r="M7" s="15">
        <f>'2016 Sen'!I2/SUM('2016 Sen'!H2:I2)</f>
        <v>0.81818181818181823</v>
      </c>
      <c r="N7" s="16" t="str">
        <f t="shared" si="0"/>
        <v>R+20.9</v>
      </c>
    </row>
    <row r="8" spans="1:27" ht="15.75" thickBot="1" x14ac:dyDescent="0.3">
      <c r="A8">
        <f>'SD district-data'!A7</f>
        <v>5</v>
      </c>
      <c r="B8">
        <f>'SD district-data'!B7</f>
        <v>5</v>
      </c>
      <c r="C8" t="s">
        <v>154</v>
      </c>
      <c r="D8" s="3">
        <f>'2020 Pres'!H7+'2018 AG'!H7+'2018 Sen'!H7+'2018 Gov'!H7+'2016 Sen'!H7+'2016 Pres'!H7</f>
        <v>0</v>
      </c>
      <c r="E8" s="3">
        <f>'2020 Pres'!I7+'2018 AG'!I7+'2018 Sen'!I7+'2018 Gov'!I7+'2016 Sen'!I7+'2016 Pres'!I7</f>
        <v>6</v>
      </c>
      <c r="F8">
        <f t="shared" si="1"/>
        <v>0</v>
      </c>
      <c r="I8" s="18" t="s">
        <v>141</v>
      </c>
      <c r="J8" s="19">
        <f>'2016 Pres'!D2/SUM('2016 Pres'!D2:E2)</f>
        <v>0.45732315422864095</v>
      </c>
      <c r="K8" s="19">
        <f>'2016 Pres'!H2/SUM('2018 Gov'!H2:I2)</f>
        <v>0.42424242424242425</v>
      </c>
      <c r="L8" s="20">
        <f>SUM('2016 Pres'!E2/SUM('2016 Pres'!D2:E2))</f>
        <v>0.54267684577135911</v>
      </c>
      <c r="M8" s="20">
        <f>'2016 Pres'!I2/SUM('2016 Pres'!H2:I2)</f>
        <v>0.5757575757575758</v>
      </c>
      <c r="N8" s="21" t="str">
        <f t="shared" si="0"/>
        <v>R+3.3</v>
      </c>
    </row>
    <row r="9" spans="1:27" x14ac:dyDescent="0.25">
      <c r="A9">
        <f>'SD district-data'!A8</f>
        <v>6</v>
      </c>
      <c r="B9">
        <f>'SD district-data'!B8</f>
        <v>6</v>
      </c>
      <c r="C9" t="s">
        <v>155</v>
      </c>
      <c r="D9" s="3">
        <f>'2020 Pres'!H8+'2018 AG'!H8+'2018 Sen'!H8+'2018 Gov'!H8+'2016 Sen'!H8+'2016 Pres'!H8</f>
        <v>5</v>
      </c>
      <c r="E9" s="3">
        <f>'2020 Pres'!I8+'2018 AG'!I8+'2018 Sen'!I8+'2018 Gov'!I8+'2016 Sen'!I8+'2016 Pres'!I8</f>
        <v>1</v>
      </c>
      <c r="F9">
        <f t="shared" si="1"/>
        <v>1</v>
      </c>
      <c r="L9" s="1"/>
    </row>
    <row r="10" spans="1:27" x14ac:dyDescent="0.25">
      <c r="A10">
        <f>'SD district-data'!A9</f>
        <v>7</v>
      </c>
      <c r="B10">
        <f>'SD district-data'!B9</f>
        <v>7</v>
      </c>
      <c r="C10" t="s">
        <v>131</v>
      </c>
      <c r="D10" s="3">
        <f>'2020 Pres'!H9+'2018 AG'!H9+'2018 Sen'!H9+'2018 Gov'!H9+'2016 Sen'!H9+'2016 Pres'!H9</f>
        <v>0</v>
      </c>
      <c r="E10" s="3">
        <f>'2020 Pres'!I9+'2018 AG'!I9+'2018 Sen'!I9+'2018 Gov'!I9+'2016 Sen'!I9+'2016 Pres'!I9</f>
        <v>6</v>
      </c>
      <c r="F10">
        <f t="shared" si="1"/>
        <v>0</v>
      </c>
      <c r="L10" s="1"/>
    </row>
    <row r="11" spans="1:27" x14ac:dyDescent="0.25">
      <c r="A11">
        <f>'SD district-data'!A10</f>
        <v>8</v>
      </c>
      <c r="B11">
        <f>'SD district-data'!B10</f>
        <v>8</v>
      </c>
      <c r="C11" t="s">
        <v>156</v>
      </c>
      <c r="D11" s="3">
        <f>'2020 Pres'!H10+'2018 AG'!H10+'2018 Sen'!H10+'2018 Gov'!H10+'2016 Sen'!H10+'2016 Pres'!H10</f>
        <v>5</v>
      </c>
      <c r="E11" s="3">
        <f>'2020 Pres'!I10+'2018 AG'!I10+'2018 Sen'!I10+'2018 Gov'!I10+'2016 Sen'!I10+'2016 Pres'!I10</f>
        <v>1</v>
      </c>
      <c r="F11">
        <f t="shared" si="1"/>
        <v>1</v>
      </c>
    </row>
    <row r="12" spans="1:27" x14ac:dyDescent="0.25">
      <c r="A12">
        <f>'SD district-data'!A11</f>
        <v>9</v>
      </c>
      <c r="B12">
        <f>'SD district-data'!B11</f>
        <v>9</v>
      </c>
      <c r="C12" t="s">
        <v>157</v>
      </c>
      <c r="D12" s="3">
        <f>'2020 Pres'!H11+'2018 AG'!H11+'2018 Sen'!H11+'2018 Gov'!H11+'2016 Sen'!H11+'2016 Pres'!H11</f>
        <v>6</v>
      </c>
      <c r="E12" s="3">
        <f>'2020 Pres'!I11+'2018 AG'!I11+'2018 Sen'!I11+'2018 Gov'!I11+'2016 Sen'!I11+'2016 Pres'!I11</f>
        <v>0</v>
      </c>
      <c r="F12">
        <f t="shared" si="1"/>
        <v>0</v>
      </c>
    </row>
    <row r="13" spans="1:27" x14ac:dyDescent="0.25">
      <c r="A13">
        <f>'SD district-data'!A12</f>
        <v>10</v>
      </c>
      <c r="B13">
        <f>'SD district-data'!B12</f>
        <v>10</v>
      </c>
      <c r="C13" t="s">
        <v>158</v>
      </c>
      <c r="D13" s="3">
        <f>'2020 Pres'!H12+'2018 AG'!H12+'2018 Sen'!H12+'2018 Gov'!H12+'2016 Sen'!H12+'2016 Pres'!H12</f>
        <v>0</v>
      </c>
      <c r="E13" s="3">
        <f>'2020 Pres'!I12+'2018 AG'!I12+'2018 Sen'!I12+'2018 Gov'!I12+'2016 Sen'!I12+'2016 Pres'!I12</f>
        <v>6</v>
      </c>
      <c r="F13">
        <f t="shared" si="1"/>
        <v>0</v>
      </c>
    </row>
    <row r="14" spans="1:27" x14ac:dyDescent="0.25">
      <c r="A14">
        <f>'SD district-data'!A13</f>
        <v>11</v>
      </c>
      <c r="B14">
        <f>'SD district-data'!B13</f>
        <v>11</v>
      </c>
      <c r="C14" t="s">
        <v>159</v>
      </c>
      <c r="D14" s="3">
        <f>'2020 Pres'!H13+'2018 AG'!H13+'2018 Sen'!H13+'2018 Gov'!H13+'2016 Sen'!H13+'2016 Pres'!H13</f>
        <v>5</v>
      </c>
      <c r="E14" s="3">
        <f>'2020 Pres'!I13+'2018 AG'!I13+'2018 Sen'!I13+'2018 Gov'!I13+'2016 Sen'!I13+'2016 Pres'!I13</f>
        <v>1</v>
      </c>
      <c r="F14">
        <f t="shared" si="1"/>
        <v>1</v>
      </c>
    </row>
    <row r="15" spans="1:27" x14ac:dyDescent="0.25">
      <c r="A15">
        <f>'SD district-data'!A14</f>
        <v>12</v>
      </c>
      <c r="B15">
        <f>'SD district-data'!B14</f>
        <v>12</v>
      </c>
      <c r="C15" t="s">
        <v>160</v>
      </c>
      <c r="D15" s="3">
        <f>'2020 Pres'!H14+'2018 AG'!H14+'2018 Sen'!H14+'2018 Gov'!H14+'2016 Sen'!H14+'2016 Pres'!H14</f>
        <v>0</v>
      </c>
      <c r="E15" s="3">
        <f>'2020 Pres'!I14+'2018 AG'!I14+'2018 Sen'!I14+'2018 Gov'!I14+'2016 Sen'!I14+'2016 Pres'!I14</f>
        <v>6</v>
      </c>
      <c r="F15">
        <f t="shared" si="1"/>
        <v>0</v>
      </c>
    </row>
    <row r="16" spans="1:27" x14ac:dyDescent="0.25">
      <c r="A16">
        <f>'SD district-data'!A15</f>
        <v>13</v>
      </c>
      <c r="B16">
        <f>'SD district-data'!B15</f>
        <v>13</v>
      </c>
      <c r="C16" t="s">
        <v>161</v>
      </c>
      <c r="D16" s="3">
        <f>'2020 Pres'!H15+'2018 AG'!H15+'2018 Sen'!H15+'2018 Gov'!H15+'2016 Sen'!H15+'2016 Pres'!H15</f>
        <v>3</v>
      </c>
      <c r="E16" s="3">
        <f>'2020 Pres'!I15+'2018 AG'!I15+'2018 Sen'!I15+'2018 Gov'!I15+'2016 Sen'!I15+'2016 Pres'!I15</f>
        <v>3</v>
      </c>
      <c r="F16">
        <f t="shared" si="1"/>
        <v>1</v>
      </c>
    </row>
    <row r="17" spans="1:6" x14ac:dyDescent="0.25">
      <c r="A17">
        <f>'SD district-data'!A16</f>
        <v>14</v>
      </c>
      <c r="B17">
        <f>'SD district-data'!B16</f>
        <v>14</v>
      </c>
      <c r="C17" t="s">
        <v>150</v>
      </c>
      <c r="D17" s="3">
        <f>'2020 Pres'!H16+'2018 AG'!H16+'2018 Sen'!H16+'2018 Gov'!H16+'2016 Sen'!H16+'2016 Pres'!H16</f>
        <v>0</v>
      </c>
      <c r="E17" s="3">
        <f>'2020 Pres'!I16+'2018 AG'!I16+'2018 Sen'!I16+'2018 Gov'!I16+'2016 Sen'!I16+'2016 Pres'!I16</f>
        <v>6</v>
      </c>
      <c r="F17">
        <f t="shared" si="1"/>
        <v>0</v>
      </c>
    </row>
    <row r="18" spans="1:6" x14ac:dyDescent="0.25">
      <c r="A18">
        <f>'SD district-data'!A17</f>
        <v>15</v>
      </c>
      <c r="B18">
        <f>'SD district-data'!B17</f>
        <v>15</v>
      </c>
      <c r="C18" t="s">
        <v>162</v>
      </c>
      <c r="D18" s="3">
        <f>'2020 Pres'!H17+'2018 AG'!H17+'2018 Sen'!H17+'2018 Gov'!H17+'2016 Sen'!H17+'2016 Pres'!H17</f>
        <v>6</v>
      </c>
      <c r="E18" s="3">
        <f>'2020 Pres'!I17+'2018 AG'!I17+'2018 Sen'!I17+'2018 Gov'!I17+'2016 Sen'!I17+'2016 Pres'!I17</f>
        <v>0</v>
      </c>
      <c r="F18">
        <f t="shared" si="1"/>
        <v>0</v>
      </c>
    </row>
    <row r="19" spans="1:6" x14ac:dyDescent="0.25">
      <c r="A19">
        <f>'SD district-data'!A18</f>
        <v>16</v>
      </c>
      <c r="B19">
        <f>'SD district-data'!B18</f>
        <v>16</v>
      </c>
      <c r="C19" t="s">
        <v>163</v>
      </c>
      <c r="D19" s="3">
        <f>'2020 Pres'!H18+'2018 AG'!H18+'2018 Sen'!H18+'2018 Gov'!H18+'2016 Sen'!H18+'2016 Pres'!H18</f>
        <v>6</v>
      </c>
      <c r="E19" s="3">
        <f>'2020 Pres'!I18+'2018 AG'!I18+'2018 Sen'!I18+'2018 Gov'!I18+'2016 Sen'!I18+'2016 Pres'!I18</f>
        <v>0</v>
      </c>
      <c r="F19">
        <f t="shared" si="1"/>
        <v>0</v>
      </c>
    </row>
    <row r="20" spans="1:6" x14ac:dyDescent="0.25">
      <c r="A20">
        <f>'SD district-data'!A19</f>
        <v>17</v>
      </c>
      <c r="B20">
        <f>'SD district-data'!B19</f>
        <v>17</v>
      </c>
      <c r="C20" t="s">
        <v>164</v>
      </c>
      <c r="D20" s="3">
        <f>'2020 Pres'!H19+'2018 AG'!H19+'2018 Sen'!H19+'2018 Gov'!H19+'2016 Sen'!H19+'2016 Pres'!H19</f>
        <v>0</v>
      </c>
      <c r="E20" s="3">
        <f>'2020 Pres'!I19+'2018 AG'!I19+'2018 Sen'!I19+'2018 Gov'!I19+'2016 Sen'!I19+'2016 Pres'!I19</f>
        <v>6</v>
      </c>
      <c r="F20">
        <f t="shared" si="1"/>
        <v>0</v>
      </c>
    </row>
    <row r="21" spans="1:6" x14ac:dyDescent="0.25">
      <c r="A21">
        <f>'SD district-data'!A20</f>
        <v>18</v>
      </c>
      <c r="B21">
        <f>'SD district-data'!B20</f>
        <v>18</v>
      </c>
      <c r="C21" t="s">
        <v>132</v>
      </c>
      <c r="D21" s="3">
        <f>'2020 Pres'!H20+'2018 AG'!H20+'2018 Sen'!H20+'2018 Gov'!H20+'2016 Sen'!H20+'2016 Pres'!H20</f>
        <v>1</v>
      </c>
      <c r="E21" s="3">
        <f>'2020 Pres'!I20+'2018 AG'!I20+'2018 Sen'!I20+'2018 Gov'!I20+'2016 Sen'!I20+'2016 Pres'!I20</f>
        <v>5</v>
      </c>
      <c r="F21">
        <f t="shared" si="1"/>
        <v>1</v>
      </c>
    </row>
    <row r="22" spans="1:6" x14ac:dyDescent="0.25">
      <c r="A22">
        <f>'SD district-data'!A21</f>
        <v>19</v>
      </c>
      <c r="B22">
        <f>'SD district-data'!B21</f>
        <v>19</v>
      </c>
      <c r="C22" t="s">
        <v>133</v>
      </c>
      <c r="D22" s="3">
        <f>'2020 Pres'!H21+'2018 AG'!H21+'2018 Sen'!H21+'2018 Gov'!H21+'2016 Sen'!H21+'2016 Pres'!H21</f>
        <v>0</v>
      </c>
      <c r="E22" s="3">
        <f>'2020 Pres'!I21+'2018 AG'!I21+'2018 Sen'!I21+'2018 Gov'!I21+'2016 Sen'!I21+'2016 Pres'!I21</f>
        <v>6</v>
      </c>
      <c r="F22">
        <f t="shared" si="1"/>
        <v>0</v>
      </c>
    </row>
    <row r="23" spans="1:6" x14ac:dyDescent="0.25">
      <c r="A23">
        <f>'SD district-data'!A22</f>
        <v>20</v>
      </c>
      <c r="B23">
        <f>'SD district-data'!B22</f>
        <v>20</v>
      </c>
      <c r="C23" t="s">
        <v>165</v>
      </c>
      <c r="D23" s="3">
        <f>'2020 Pres'!H22+'2018 AG'!H22+'2018 Sen'!H22+'2018 Gov'!H22+'2016 Sen'!H22+'2016 Pres'!H22</f>
        <v>0</v>
      </c>
      <c r="E23" s="3">
        <f>'2020 Pres'!I22+'2018 AG'!I22+'2018 Sen'!I22+'2018 Gov'!I22+'2016 Sen'!I22+'2016 Pres'!I22</f>
        <v>6</v>
      </c>
      <c r="F23">
        <f t="shared" si="1"/>
        <v>0</v>
      </c>
    </row>
    <row r="24" spans="1:6" x14ac:dyDescent="0.25">
      <c r="A24">
        <f>'SD district-data'!A23</f>
        <v>21</v>
      </c>
      <c r="B24">
        <f>'SD district-data'!B23</f>
        <v>21</v>
      </c>
      <c r="C24" t="s">
        <v>166</v>
      </c>
      <c r="D24" s="3">
        <f>'2020 Pres'!H23+'2018 AG'!H23+'2018 Sen'!H23+'2018 Gov'!H23+'2016 Sen'!H23+'2016 Pres'!H23</f>
        <v>6</v>
      </c>
      <c r="E24" s="3">
        <f>'2020 Pres'!I23+'2018 AG'!I23+'2018 Sen'!I23+'2018 Gov'!I23+'2016 Sen'!I23+'2016 Pres'!I23</f>
        <v>0</v>
      </c>
      <c r="F24">
        <f t="shared" si="1"/>
        <v>0</v>
      </c>
    </row>
    <row r="25" spans="1:6" x14ac:dyDescent="0.25">
      <c r="A25">
        <f>'SD district-data'!A24</f>
        <v>22</v>
      </c>
      <c r="B25">
        <f>'SD district-data'!B24</f>
        <v>22</v>
      </c>
      <c r="C25" t="s">
        <v>167</v>
      </c>
      <c r="D25" s="3">
        <f>'2020 Pres'!H24+'2018 AG'!H24+'2018 Sen'!H24+'2018 Gov'!H24+'2016 Sen'!H24+'2016 Pres'!H24</f>
        <v>5</v>
      </c>
      <c r="E25" s="3">
        <f>'2020 Pres'!I24+'2018 AG'!I24+'2018 Sen'!I24+'2018 Gov'!I24+'2016 Sen'!I24+'2016 Pres'!I24</f>
        <v>1</v>
      </c>
      <c r="F25">
        <f t="shared" si="1"/>
        <v>1</v>
      </c>
    </row>
    <row r="26" spans="1:6" x14ac:dyDescent="0.25">
      <c r="A26">
        <f>'SD district-data'!A25</f>
        <v>23</v>
      </c>
      <c r="B26">
        <f>'SD district-data'!B25</f>
        <v>23</v>
      </c>
      <c r="C26" t="s">
        <v>168</v>
      </c>
      <c r="D26" s="3">
        <f>'2020 Pres'!H25+'2018 AG'!H25+'2018 Sen'!H25+'2018 Gov'!H25+'2016 Sen'!H25+'2016 Pres'!H25</f>
        <v>6</v>
      </c>
      <c r="E26" s="3">
        <f>'2020 Pres'!I25+'2018 AG'!I25+'2018 Sen'!I25+'2018 Gov'!I25+'2016 Sen'!I25+'2016 Pres'!I25</f>
        <v>0</v>
      </c>
      <c r="F26">
        <f t="shared" si="1"/>
        <v>0</v>
      </c>
    </row>
    <row r="27" spans="1:6" x14ac:dyDescent="0.25">
      <c r="A27">
        <f>'SD district-data'!A26</f>
        <v>24</v>
      </c>
      <c r="B27">
        <f>'SD district-data'!B26</f>
        <v>24</v>
      </c>
      <c r="C27" t="s">
        <v>129</v>
      </c>
      <c r="D27" s="3">
        <f>'2020 Pres'!H26+'2018 AG'!H26+'2018 Sen'!H26+'2018 Gov'!H26+'2016 Sen'!H26+'2016 Pres'!H26</f>
        <v>5</v>
      </c>
      <c r="E27" s="3">
        <f>'2020 Pres'!I26+'2018 AG'!I26+'2018 Sen'!I26+'2018 Gov'!I26+'2016 Sen'!I26+'2016 Pres'!I26</f>
        <v>1</v>
      </c>
      <c r="F27">
        <f t="shared" si="1"/>
        <v>1</v>
      </c>
    </row>
    <row r="28" spans="1:6" x14ac:dyDescent="0.25">
      <c r="A28">
        <f>'SD district-data'!A27</f>
        <v>25</v>
      </c>
      <c r="B28">
        <f>'SD district-data'!B27</f>
        <v>25</v>
      </c>
      <c r="C28" t="s">
        <v>169</v>
      </c>
      <c r="D28" s="3">
        <f>'2020 Pres'!H27+'2018 AG'!H27+'2018 Sen'!H27+'2018 Gov'!H27+'2016 Sen'!H27+'2016 Pres'!H27</f>
        <v>5</v>
      </c>
      <c r="E28" s="3">
        <f>'2020 Pres'!I27+'2018 AG'!I27+'2018 Sen'!I27+'2018 Gov'!I27+'2016 Sen'!I27+'2016 Pres'!I27</f>
        <v>1</v>
      </c>
      <c r="F28">
        <f t="shared" si="1"/>
        <v>1</v>
      </c>
    </row>
    <row r="29" spans="1:6" x14ac:dyDescent="0.25">
      <c r="A29">
        <f>'SD district-data'!A28</f>
        <v>26</v>
      </c>
      <c r="B29">
        <f>'SD district-data'!B28</f>
        <v>26</v>
      </c>
      <c r="C29" t="s">
        <v>134</v>
      </c>
      <c r="D29" s="3">
        <f>'2020 Pres'!H28+'2018 AG'!H28+'2018 Sen'!H28+'2018 Gov'!H28+'2016 Sen'!H28+'2016 Pres'!H28</f>
        <v>0</v>
      </c>
      <c r="E29" s="3">
        <f>'2020 Pres'!I28+'2018 AG'!I28+'2018 Sen'!I28+'2018 Gov'!I28+'2016 Sen'!I28+'2016 Pres'!I28</f>
        <v>6</v>
      </c>
      <c r="F29">
        <f t="shared" si="1"/>
        <v>0</v>
      </c>
    </row>
    <row r="30" spans="1:6" x14ac:dyDescent="0.25">
      <c r="A30">
        <f>'SD district-data'!A29</f>
        <v>27</v>
      </c>
      <c r="B30">
        <f>'SD district-data'!B29</f>
        <v>27</v>
      </c>
      <c r="C30" t="s">
        <v>130</v>
      </c>
      <c r="D30" s="3">
        <f>'2020 Pres'!H29+'2018 AG'!H29+'2018 Sen'!H29+'2018 Gov'!H29+'2016 Sen'!H29+'2016 Pres'!H29</f>
        <v>0</v>
      </c>
      <c r="E30" s="3">
        <f>'2020 Pres'!I29+'2018 AG'!I29+'2018 Sen'!I29+'2018 Gov'!I29+'2016 Sen'!I29+'2016 Pres'!I29</f>
        <v>6</v>
      </c>
      <c r="F30">
        <f t="shared" si="1"/>
        <v>0</v>
      </c>
    </row>
    <row r="31" spans="1:6" x14ac:dyDescent="0.25">
      <c r="A31">
        <f>'SD district-data'!A30</f>
        <v>28</v>
      </c>
      <c r="B31">
        <f>'SD district-data'!B30</f>
        <v>28</v>
      </c>
      <c r="C31" t="s">
        <v>128</v>
      </c>
      <c r="D31" s="3">
        <f>'2020 Pres'!H30+'2018 AG'!H30+'2018 Sen'!H30+'2018 Gov'!H30+'2016 Sen'!H30+'2016 Pres'!H30</f>
        <v>6</v>
      </c>
      <c r="E31" s="3">
        <f>'2020 Pres'!I30+'2018 AG'!I30+'2018 Sen'!I30+'2018 Gov'!I30+'2016 Sen'!I30+'2016 Pres'!I30</f>
        <v>0</v>
      </c>
      <c r="F31">
        <f t="shared" si="1"/>
        <v>0</v>
      </c>
    </row>
    <row r="32" spans="1:6" x14ac:dyDescent="0.25">
      <c r="A32">
        <f>'SD district-data'!A31</f>
        <v>29</v>
      </c>
      <c r="B32">
        <f>'SD district-data'!B31</f>
        <v>29</v>
      </c>
      <c r="C32" t="s">
        <v>170</v>
      </c>
      <c r="D32" s="3">
        <f>'2020 Pres'!H31+'2018 AG'!H31+'2018 Sen'!H31+'2018 Gov'!H31+'2016 Sen'!H31+'2016 Pres'!H31</f>
        <v>0</v>
      </c>
      <c r="E32" s="3">
        <f>'2020 Pres'!I31+'2018 AG'!I31+'2018 Sen'!I31+'2018 Gov'!I31+'2016 Sen'!I31+'2016 Pres'!I31</f>
        <v>6</v>
      </c>
      <c r="F32">
        <f t="shared" si="1"/>
        <v>0</v>
      </c>
    </row>
    <row r="33" spans="1:6" x14ac:dyDescent="0.25">
      <c r="A33">
        <f>'SD district-data'!A32</f>
        <v>30</v>
      </c>
      <c r="B33">
        <f>'SD district-data'!B32</f>
        <v>30</v>
      </c>
      <c r="C33" t="s">
        <v>171</v>
      </c>
      <c r="D33" s="3">
        <f>'2020 Pres'!H32+'2018 AG'!H32+'2018 Sen'!H32+'2018 Gov'!H32+'2016 Sen'!H32+'2016 Pres'!H32</f>
        <v>0</v>
      </c>
      <c r="E33" s="3">
        <f>'2020 Pres'!I32+'2018 AG'!I32+'2018 Sen'!I32+'2018 Gov'!I32+'2016 Sen'!I32+'2016 Pres'!I32</f>
        <v>6</v>
      </c>
      <c r="F33">
        <f t="shared" si="1"/>
        <v>0</v>
      </c>
    </row>
    <row r="34" spans="1:6" x14ac:dyDescent="0.25">
      <c r="A34">
        <f>'SD district-data'!A33</f>
        <v>31</v>
      </c>
      <c r="B34">
        <f>'SD district-data'!B33</f>
        <v>31</v>
      </c>
      <c r="C34" t="s">
        <v>172</v>
      </c>
      <c r="D34" s="3">
        <f>'2020 Pres'!H33+'2018 AG'!H33+'2018 Sen'!H33+'2018 Gov'!H33+'2016 Sen'!H33+'2016 Pres'!H33</f>
        <v>0</v>
      </c>
      <c r="E34" s="3">
        <f>'2020 Pres'!I33+'2018 AG'!I33+'2018 Sen'!I33+'2018 Gov'!I33+'2016 Sen'!I33+'2016 Pres'!I33</f>
        <v>6</v>
      </c>
      <c r="F34">
        <f t="shared" si="1"/>
        <v>0</v>
      </c>
    </row>
    <row r="35" spans="1:6" x14ac:dyDescent="0.25">
      <c r="A35">
        <f>'SD district-data'!A34</f>
        <v>32</v>
      </c>
      <c r="B35">
        <f>'SD district-data'!B34</f>
        <v>32</v>
      </c>
      <c r="C35" t="s">
        <v>173</v>
      </c>
      <c r="D35" s="3">
        <f>'2020 Pres'!H34+'2018 AG'!H34+'2018 Sen'!H34+'2018 Gov'!H34+'2016 Sen'!H34+'2016 Pres'!H34</f>
        <v>3</v>
      </c>
      <c r="E35" s="3">
        <f>'2020 Pres'!I34+'2018 AG'!I34+'2018 Sen'!I34+'2018 Gov'!I34+'2016 Sen'!I34+'2016 Pres'!I34</f>
        <v>3</v>
      </c>
      <c r="F35">
        <f t="shared" si="1"/>
        <v>1</v>
      </c>
    </row>
    <row r="36" spans="1:6" x14ac:dyDescent="0.25">
      <c r="A36">
        <f>'SD district-data'!A35</f>
        <v>33</v>
      </c>
      <c r="B36">
        <f>'SD district-data'!B35</f>
        <v>33</v>
      </c>
      <c r="C36" t="s">
        <v>174</v>
      </c>
      <c r="D36" s="3">
        <f>'2020 Pres'!H35+'2018 AG'!H35+'2018 Sen'!H35+'2018 Gov'!H35+'2016 Sen'!H35+'2016 Pres'!H35</f>
        <v>1</v>
      </c>
      <c r="E36" s="3">
        <f>'2020 Pres'!I35+'2018 AG'!I35+'2018 Sen'!I35+'2018 Gov'!I35+'2016 Sen'!I35+'2016 Pres'!I35</f>
        <v>5</v>
      </c>
      <c r="F36">
        <f t="shared" si="1"/>
        <v>1</v>
      </c>
    </row>
  </sheetData>
  <mergeCells count="3">
    <mergeCell ref="I1:N1"/>
    <mergeCell ref="A3:C3"/>
    <mergeCell ref="A2:C2"/>
  </mergeCells>
  <conditionalFormatting sqref="D2:D36">
    <cfRule type="expression" dxfId="15" priority="14">
      <formula>D2&gt;E2</formula>
    </cfRule>
  </conditionalFormatting>
  <conditionalFormatting sqref="E2:E36">
    <cfRule type="expression" dxfId="14" priority="13">
      <formula>E2&gt;D2</formula>
    </cfRule>
  </conditionalFormatting>
  <conditionalFormatting sqref="A4:A36">
    <cfRule type="expression" dxfId="13" priority="11">
      <formula>E4=0</formula>
    </cfRule>
    <cfRule type="expression" dxfId="12" priority="12">
      <formula>D4=0</formula>
    </cfRule>
  </conditionalFormatting>
  <conditionalFormatting sqref="B4:B36">
    <cfRule type="expression" dxfId="11" priority="9">
      <formula>E4=0</formula>
    </cfRule>
    <cfRule type="expression" dxfId="10" priority="10">
      <formula>D4=0</formula>
    </cfRule>
  </conditionalFormatting>
  <conditionalFormatting sqref="C4:C36">
    <cfRule type="containsText" dxfId="9" priority="7" operator="containsText" text="R">
      <formula>NOT(ISERROR(SEARCH("R",C4)))</formula>
    </cfRule>
    <cfRule type="containsText" dxfId="8" priority="8" operator="containsText" text="D">
      <formula>NOT(ISERROR(SEARCH("D",C4)))</formula>
    </cfRule>
  </conditionalFormatting>
  <conditionalFormatting sqref="J3:J8">
    <cfRule type="expression" dxfId="7" priority="6">
      <formula>J3&gt;L3</formula>
    </cfRule>
  </conditionalFormatting>
  <conditionalFormatting sqref="L3:L8">
    <cfRule type="expression" dxfId="6" priority="5">
      <formula>L3&gt;J3</formula>
    </cfRule>
  </conditionalFormatting>
  <conditionalFormatting sqref="K3:K8">
    <cfRule type="expression" dxfId="5" priority="4">
      <formula>K3&gt;M3</formula>
    </cfRule>
  </conditionalFormatting>
  <conditionalFormatting sqref="M3:M8">
    <cfRule type="expression" dxfId="4" priority="3">
      <formula>M3&gt;K3</formula>
    </cfRule>
  </conditionalFormatting>
  <conditionalFormatting sqref="N3:N8">
    <cfRule type="containsText" dxfId="3" priority="1" operator="containsText" text="D">
      <formula>NOT(ISERROR(SEARCH("D",N3)))</formula>
    </cfRule>
    <cfRule type="containsText" dxfId="2" priority="2" operator="containsText" text="R">
      <formula>NOT(ISERROR(SEARCH("R",N3)))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5"/>
  <sheetViews>
    <sheetView workbookViewId="0">
      <selection sqref="A1:XFD1048576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145452</v>
      </c>
      <c r="D3">
        <v>40220</v>
      </c>
      <c r="E3">
        <v>101001</v>
      </c>
      <c r="F3">
        <v>173121</v>
      </c>
      <c r="G3">
        <v>45429</v>
      </c>
      <c r="H3">
        <v>124855</v>
      </c>
      <c r="I3">
        <v>124842</v>
      </c>
      <c r="J3">
        <v>36514</v>
      </c>
      <c r="K3">
        <v>88328</v>
      </c>
      <c r="L3">
        <v>125853</v>
      </c>
      <c r="M3">
        <v>47712</v>
      </c>
      <c r="N3">
        <v>78141</v>
      </c>
      <c r="O3">
        <v>126621</v>
      </c>
      <c r="P3">
        <v>35450</v>
      </c>
      <c r="Q3">
        <v>87337</v>
      </c>
      <c r="R3">
        <v>159946</v>
      </c>
      <c r="S3">
        <v>36671</v>
      </c>
      <c r="T3">
        <v>115132</v>
      </c>
      <c r="U3">
        <v>162609</v>
      </c>
      <c r="V3">
        <v>41748</v>
      </c>
      <c r="W3">
        <v>112501</v>
      </c>
      <c r="X3">
        <v>258433</v>
      </c>
      <c r="Y3">
        <v>233083</v>
      </c>
      <c r="Z3">
        <v>10681</v>
      </c>
      <c r="AA3">
        <v>11875</v>
      </c>
      <c r="AB3">
        <v>1180</v>
      </c>
      <c r="AC3">
        <v>1491</v>
      </c>
      <c r="AD3">
        <v>50</v>
      </c>
      <c r="AE3">
        <v>10587</v>
      </c>
      <c r="AF3">
        <v>861</v>
      </c>
      <c r="AG3">
        <v>548</v>
      </c>
      <c r="AH3">
        <v>244</v>
      </c>
      <c r="AI3">
        <v>0</v>
      </c>
      <c r="AJ3">
        <v>340762</v>
      </c>
      <c r="AK3">
        <v>298705</v>
      </c>
      <c r="AL3">
        <v>18767</v>
      </c>
      <c r="AM3">
        <v>19424</v>
      </c>
      <c r="AN3">
        <v>2988</v>
      </c>
      <c r="AO3">
        <v>2632</v>
      </c>
      <c r="AP3">
        <v>140</v>
      </c>
      <c r="AQ3">
        <v>0</v>
      </c>
      <c r="AR3">
        <v>0</v>
      </c>
      <c r="AS3">
        <v>259368</v>
      </c>
      <c r="AT3">
        <v>234158</v>
      </c>
      <c r="AU3">
        <v>10537</v>
      </c>
      <c r="AV3">
        <v>11739</v>
      </c>
      <c r="AW3">
        <v>1308</v>
      </c>
      <c r="AX3">
        <v>1490</v>
      </c>
      <c r="AY3">
        <v>45</v>
      </c>
      <c r="AZ3">
        <v>10537</v>
      </c>
      <c r="BA3">
        <v>949</v>
      </c>
      <c r="BB3">
        <v>603</v>
      </c>
      <c r="BC3">
        <v>203</v>
      </c>
      <c r="BD3">
        <v>0</v>
      </c>
      <c r="BE3">
        <v>341956</v>
      </c>
      <c r="BF3">
        <v>300490</v>
      </c>
      <c r="BG3">
        <v>18330</v>
      </c>
      <c r="BH3">
        <v>19154</v>
      </c>
      <c r="BI3">
        <v>2916</v>
      </c>
      <c r="BJ3">
        <v>2471</v>
      </c>
      <c r="BK3">
        <v>139</v>
      </c>
      <c r="BL3">
        <v>14303</v>
      </c>
      <c r="BM3">
        <v>1783</v>
      </c>
      <c r="BN3">
        <v>697</v>
      </c>
      <c r="BO3">
        <v>492</v>
      </c>
      <c r="BP3">
        <v>5802</v>
      </c>
      <c r="BQ3">
        <v>349737</v>
      </c>
      <c r="BR3">
        <v>312050</v>
      </c>
      <c r="BS3">
        <v>16118</v>
      </c>
      <c r="BT3">
        <v>17767</v>
      </c>
      <c r="BU3">
        <v>2384</v>
      </c>
      <c r="BV3">
        <v>2385</v>
      </c>
      <c r="BW3">
        <v>177</v>
      </c>
      <c r="BX3">
        <v>0</v>
      </c>
      <c r="BY3">
        <v>0</v>
      </c>
      <c r="BZ3">
        <v>263830</v>
      </c>
      <c r="CA3">
        <v>240404</v>
      </c>
      <c r="CB3">
        <v>9509</v>
      </c>
      <c r="CC3">
        <v>11131</v>
      </c>
      <c r="CD3">
        <v>1539</v>
      </c>
      <c r="CE3">
        <v>1668</v>
      </c>
      <c r="CF3">
        <v>119</v>
      </c>
      <c r="CG3">
        <v>0</v>
      </c>
      <c r="CH3">
        <v>0</v>
      </c>
      <c r="CI3">
        <v>262381</v>
      </c>
      <c r="CJ3">
        <v>229865</v>
      </c>
      <c r="CK3">
        <v>12419</v>
      </c>
      <c r="CL3">
        <v>10671</v>
      </c>
      <c r="CM3">
        <v>1360</v>
      </c>
      <c r="CN3">
        <v>493</v>
      </c>
      <c r="CO3">
        <v>63</v>
      </c>
      <c r="CP3">
        <v>706</v>
      </c>
      <c r="CQ3">
        <v>6804</v>
      </c>
      <c r="CR3">
        <v>342263</v>
      </c>
      <c r="CS3">
        <v>292835</v>
      </c>
      <c r="CT3">
        <v>19698</v>
      </c>
      <c r="CU3">
        <v>19664</v>
      </c>
      <c r="CV3">
        <v>2903</v>
      </c>
      <c r="CW3">
        <v>6437</v>
      </c>
      <c r="CX3">
        <v>384</v>
      </c>
      <c r="CY3">
        <v>262381</v>
      </c>
      <c r="CZ3">
        <v>229865</v>
      </c>
      <c r="DA3">
        <v>12419</v>
      </c>
      <c r="DB3">
        <v>12642</v>
      </c>
      <c r="DC3">
        <v>1968</v>
      </c>
      <c r="DD3">
        <v>4589</v>
      </c>
      <c r="DE3">
        <v>246</v>
      </c>
    </row>
    <row r="4" spans="1:109" x14ac:dyDescent="0.25">
      <c r="A4">
        <v>2</v>
      </c>
      <c r="B4">
        <v>2</v>
      </c>
      <c r="C4">
        <v>148423</v>
      </c>
      <c r="D4">
        <v>72279</v>
      </c>
      <c r="E4">
        <v>71775</v>
      </c>
      <c r="F4">
        <v>172331</v>
      </c>
      <c r="G4">
        <v>82046</v>
      </c>
      <c r="H4">
        <v>87309</v>
      </c>
      <c r="I4">
        <v>128270</v>
      </c>
      <c r="J4">
        <v>66106</v>
      </c>
      <c r="K4">
        <v>62164</v>
      </c>
      <c r="L4">
        <v>129499</v>
      </c>
      <c r="M4">
        <v>76393</v>
      </c>
      <c r="N4">
        <v>53106</v>
      </c>
      <c r="O4">
        <v>130115</v>
      </c>
      <c r="P4">
        <v>65311</v>
      </c>
      <c r="Q4">
        <v>59797</v>
      </c>
      <c r="R4">
        <v>164032</v>
      </c>
      <c r="S4">
        <v>65663</v>
      </c>
      <c r="T4">
        <v>89638</v>
      </c>
      <c r="U4">
        <v>167005</v>
      </c>
      <c r="V4">
        <v>78703</v>
      </c>
      <c r="W4">
        <v>78532</v>
      </c>
      <c r="X4">
        <v>269086</v>
      </c>
      <c r="Y4">
        <v>219896</v>
      </c>
      <c r="Z4">
        <v>14435</v>
      </c>
      <c r="AA4">
        <v>30130</v>
      </c>
      <c r="AB4">
        <v>2467</v>
      </c>
      <c r="AC4">
        <v>1928</v>
      </c>
      <c r="AD4">
        <v>81</v>
      </c>
      <c r="AE4">
        <v>28451</v>
      </c>
      <c r="AF4">
        <v>1925</v>
      </c>
      <c r="AG4">
        <v>684</v>
      </c>
      <c r="AH4">
        <v>321</v>
      </c>
      <c r="AI4">
        <v>0</v>
      </c>
      <c r="AJ4">
        <v>347266</v>
      </c>
      <c r="AK4">
        <v>271347</v>
      </c>
      <c r="AL4">
        <v>23983</v>
      </c>
      <c r="AM4">
        <v>44700</v>
      </c>
      <c r="AN4">
        <v>6738</v>
      </c>
      <c r="AO4">
        <v>3324</v>
      </c>
      <c r="AP4">
        <v>466</v>
      </c>
      <c r="AQ4">
        <v>0</v>
      </c>
      <c r="AR4">
        <v>0</v>
      </c>
      <c r="AS4">
        <v>269464</v>
      </c>
      <c r="AT4">
        <v>220029</v>
      </c>
      <c r="AU4">
        <v>14107</v>
      </c>
      <c r="AV4">
        <v>30521</v>
      </c>
      <c r="AW4">
        <v>2552</v>
      </c>
      <c r="AX4">
        <v>1893</v>
      </c>
      <c r="AY4">
        <v>50</v>
      </c>
      <c r="AZ4">
        <v>28817</v>
      </c>
      <c r="BA4">
        <v>2029</v>
      </c>
      <c r="BB4">
        <v>570</v>
      </c>
      <c r="BC4">
        <v>433</v>
      </c>
      <c r="BD4">
        <v>0</v>
      </c>
      <c r="BE4">
        <v>348542</v>
      </c>
      <c r="BF4">
        <v>272694</v>
      </c>
      <c r="BG4">
        <v>23379</v>
      </c>
      <c r="BH4">
        <v>45450</v>
      </c>
      <c r="BI4">
        <v>6822</v>
      </c>
      <c r="BJ4">
        <v>3301</v>
      </c>
      <c r="BK4">
        <v>499</v>
      </c>
      <c r="BL4">
        <v>38549</v>
      </c>
      <c r="BM4">
        <v>4482</v>
      </c>
      <c r="BN4">
        <v>652</v>
      </c>
      <c r="BO4">
        <v>569</v>
      </c>
      <c r="BP4">
        <v>8176</v>
      </c>
      <c r="BQ4">
        <v>352117</v>
      </c>
      <c r="BR4">
        <v>278160</v>
      </c>
      <c r="BS4">
        <v>20454</v>
      </c>
      <c r="BT4">
        <v>47474</v>
      </c>
      <c r="BU4">
        <v>5212</v>
      </c>
      <c r="BV4">
        <v>3048</v>
      </c>
      <c r="BW4">
        <v>273</v>
      </c>
      <c r="BX4">
        <v>0</v>
      </c>
      <c r="BY4">
        <v>0</v>
      </c>
      <c r="BZ4">
        <v>273041</v>
      </c>
      <c r="CA4">
        <v>222816</v>
      </c>
      <c r="CB4">
        <v>12589</v>
      </c>
      <c r="CC4">
        <v>32638</v>
      </c>
      <c r="CD4">
        <v>3890</v>
      </c>
      <c r="CE4">
        <v>2208</v>
      </c>
      <c r="CF4">
        <v>189</v>
      </c>
      <c r="CG4">
        <v>0</v>
      </c>
      <c r="CH4">
        <v>0</v>
      </c>
      <c r="CI4">
        <v>275596</v>
      </c>
      <c r="CJ4">
        <v>215559</v>
      </c>
      <c r="CK4">
        <v>16519</v>
      </c>
      <c r="CL4">
        <v>29245</v>
      </c>
      <c r="CM4">
        <v>4123</v>
      </c>
      <c r="CN4">
        <v>476</v>
      </c>
      <c r="CO4">
        <v>79</v>
      </c>
      <c r="CP4">
        <v>844</v>
      </c>
      <c r="CQ4">
        <v>8751</v>
      </c>
      <c r="CR4">
        <v>347138</v>
      </c>
      <c r="CS4">
        <v>262080</v>
      </c>
      <c r="CT4">
        <v>25229</v>
      </c>
      <c r="CU4">
        <v>46670</v>
      </c>
      <c r="CV4">
        <v>6993</v>
      </c>
      <c r="CW4">
        <v>6875</v>
      </c>
      <c r="CX4">
        <v>357</v>
      </c>
      <c r="CY4">
        <v>275596</v>
      </c>
      <c r="CZ4">
        <v>215559</v>
      </c>
      <c r="DA4">
        <v>16519</v>
      </c>
      <c r="DB4">
        <v>32785</v>
      </c>
      <c r="DC4">
        <v>5254</v>
      </c>
      <c r="DD4">
        <v>5117</v>
      </c>
      <c r="DE4">
        <v>257</v>
      </c>
    </row>
    <row r="5" spans="1:109" x14ac:dyDescent="0.25">
      <c r="A5">
        <v>3</v>
      </c>
      <c r="B5">
        <v>3</v>
      </c>
      <c r="C5">
        <v>164586</v>
      </c>
      <c r="D5">
        <v>92706</v>
      </c>
      <c r="E5">
        <v>68297</v>
      </c>
      <c r="F5">
        <v>194982</v>
      </c>
      <c r="G5">
        <v>120483</v>
      </c>
      <c r="H5">
        <v>71528</v>
      </c>
      <c r="I5">
        <v>150209</v>
      </c>
      <c r="J5">
        <v>84363</v>
      </c>
      <c r="K5">
        <v>65846</v>
      </c>
      <c r="L5">
        <v>151146</v>
      </c>
      <c r="M5">
        <v>95777</v>
      </c>
      <c r="N5">
        <v>55369</v>
      </c>
      <c r="O5">
        <v>152280</v>
      </c>
      <c r="P5">
        <v>88100</v>
      </c>
      <c r="Q5">
        <v>61029</v>
      </c>
      <c r="R5">
        <v>168694</v>
      </c>
      <c r="S5">
        <v>73943</v>
      </c>
      <c r="T5">
        <v>88635</v>
      </c>
      <c r="U5">
        <v>170041</v>
      </c>
      <c r="V5">
        <v>93815</v>
      </c>
      <c r="W5">
        <v>67420</v>
      </c>
      <c r="X5">
        <v>247865</v>
      </c>
      <c r="Y5">
        <v>194233</v>
      </c>
      <c r="Z5">
        <v>7459</v>
      </c>
      <c r="AA5">
        <v>31686</v>
      </c>
      <c r="AB5">
        <v>12709</v>
      </c>
      <c r="AC5">
        <v>1120</v>
      </c>
      <c r="AD5">
        <v>4</v>
      </c>
      <c r="AE5">
        <v>29707</v>
      </c>
      <c r="AF5">
        <v>11166</v>
      </c>
      <c r="AG5">
        <v>338</v>
      </c>
      <c r="AH5">
        <v>767</v>
      </c>
      <c r="AI5">
        <v>0</v>
      </c>
      <c r="AJ5">
        <v>357952</v>
      </c>
      <c r="AK5">
        <v>247685</v>
      </c>
      <c r="AL5">
        <v>17131</v>
      </c>
      <c r="AM5">
        <v>56384</v>
      </c>
      <c r="AN5">
        <v>36203</v>
      </c>
      <c r="AO5">
        <v>2082</v>
      </c>
      <c r="AP5">
        <v>649</v>
      </c>
      <c r="AQ5">
        <v>0</v>
      </c>
      <c r="AR5">
        <v>0</v>
      </c>
      <c r="AS5">
        <v>242257</v>
      </c>
      <c r="AT5">
        <v>191652</v>
      </c>
      <c r="AU5">
        <v>7320</v>
      </c>
      <c r="AV5">
        <v>29629</v>
      </c>
      <c r="AW5">
        <v>11862</v>
      </c>
      <c r="AX5">
        <v>1195</v>
      </c>
      <c r="AY5">
        <v>4</v>
      </c>
      <c r="AZ5">
        <v>27494</v>
      </c>
      <c r="BA5">
        <v>10382</v>
      </c>
      <c r="BB5">
        <v>306</v>
      </c>
      <c r="BC5">
        <v>681</v>
      </c>
      <c r="BD5">
        <v>0</v>
      </c>
      <c r="BE5">
        <v>350562</v>
      </c>
      <c r="BF5">
        <v>244084</v>
      </c>
      <c r="BG5">
        <v>17887</v>
      </c>
      <c r="BH5">
        <v>53546</v>
      </c>
      <c r="BI5">
        <v>34396</v>
      </c>
      <c r="BJ5">
        <v>2178</v>
      </c>
      <c r="BK5">
        <v>609</v>
      </c>
      <c r="BL5">
        <v>46154</v>
      </c>
      <c r="BM5">
        <v>30094</v>
      </c>
      <c r="BN5">
        <v>411</v>
      </c>
      <c r="BO5">
        <v>845</v>
      </c>
      <c r="BP5">
        <v>11059</v>
      </c>
      <c r="BQ5">
        <v>305818</v>
      </c>
      <c r="BR5">
        <v>229646</v>
      </c>
      <c r="BS5">
        <v>13478</v>
      </c>
      <c r="BT5">
        <v>38010</v>
      </c>
      <c r="BU5">
        <v>24018</v>
      </c>
      <c r="BV5">
        <v>1992</v>
      </c>
      <c r="BW5">
        <v>358</v>
      </c>
      <c r="BX5">
        <v>0</v>
      </c>
      <c r="BY5">
        <v>0</v>
      </c>
      <c r="BZ5">
        <v>230077</v>
      </c>
      <c r="CA5">
        <v>179480</v>
      </c>
      <c r="CB5">
        <v>8586</v>
      </c>
      <c r="CC5">
        <v>24630</v>
      </c>
      <c r="CD5">
        <v>16691</v>
      </c>
      <c r="CE5">
        <v>1319</v>
      </c>
      <c r="CF5">
        <v>223</v>
      </c>
      <c r="CG5">
        <v>0</v>
      </c>
      <c r="CH5">
        <v>0</v>
      </c>
      <c r="CI5">
        <v>281112</v>
      </c>
      <c r="CJ5">
        <v>196227</v>
      </c>
      <c r="CK5">
        <v>13937</v>
      </c>
      <c r="CL5">
        <v>34568</v>
      </c>
      <c r="CM5">
        <v>24688</v>
      </c>
      <c r="CN5">
        <v>352</v>
      </c>
      <c r="CO5">
        <v>74</v>
      </c>
      <c r="CP5">
        <v>1326</v>
      </c>
      <c r="CQ5">
        <v>9940</v>
      </c>
      <c r="CR5">
        <v>366870</v>
      </c>
      <c r="CS5">
        <v>243351</v>
      </c>
      <c r="CT5">
        <v>21498</v>
      </c>
      <c r="CU5">
        <v>57810</v>
      </c>
      <c r="CV5">
        <v>38002</v>
      </c>
      <c r="CW5">
        <v>6199</v>
      </c>
      <c r="CX5">
        <v>453</v>
      </c>
      <c r="CY5">
        <v>281112</v>
      </c>
      <c r="CZ5">
        <v>196227</v>
      </c>
      <c r="DA5">
        <v>13937</v>
      </c>
      <c r="DB5">
        <v>38729</v>
      </c>
      <c r="DC5">
        <v>27236</v>
      </c>
      <c r="DD5">
        <v>4434</v>
      </c>
      <c r="DE5">
        <v>321</v>
      </c>
    </row>
    <row r="6" spans="1:109" x14ac:dyDescent="0.25">
      <c r="A6">
        <v>4</v>
      </c>
      <c r="B6">
        <v>4</v>
      </c>
      <c r="C6">
        <v>144073</v>
      </c>
      <c r="D6">
        <v>49405</v>
      </c>
      <c r="E6">
        <v>91425</v>
      </c>
      <c r="F6">
        <v>174649</v>
      </c>
      <c r="G6">
        <v>64220</v>
      </c>
      <c r="H6">
        <v>107904</v>
      </c>
      <c r="I6">
        <v>122359</v>
      </c>
      <c r="J6">
        <v>44830</v>
      </c>
      <c r="K6">
        <v>77529</v>
      </c>
      <c r="L6">
        <v>125770</v>
      </c>
      <c r="M6">
        <v>50424</v>
      </c>
      <c r="N6">
        <v>75346</v>
      </c>
      <c r="O6">
        <v>125615</v>
      </c>
      <c r="P6">
        <v>44188</v>
      </c>
      <c r="Q6">
        <v>77838</v>
      </c>
      <c r="R6">
        <v>156502</v>
      </c>
      <c r="S6">
        <v>40428</v>
      </c>
      <c r="T6">
        <v>109740</v>
      </c>
      <c r="U6">
        <v>159555</v>
      </c>
      <c r="V6">
        <v>52461</v>
      </c>
      <c r="W6">
        <v>100178</v>
      </c>
      <c r="X6">
        <v>251135</v>
      </c>
      <c r="Y6">
        <v>216275</v>
      </c>
      <c r="Z6">
        <v>5191</v>
      </c>
      <c r="AA6">
        <v>21620</v>
      </c>
      <c r="AB6">
        <v>6082</v>
      </c>
      <c r="AC6">
        <v>1529</v>
      </c>
      <c r="AD6">
        <v>158</v>
      </c>
      <c r="AE6">
        <v>20006</v>
      </c>
      <c r="AF6">
        <v>5528</v>
      </c>
      <c r="AG6">
        <v>285</v>
      </c>
      <c r="AH6">
        <v>497</v>
      </c>
      <c r="AI6">
        <v>0</v>
      </c>
      <c r="AJ6">
        <v>346415</v>
      </c>
      <c r="AK6">
        <v>279070</v>
      </c>
      <c r="AL6">
        <v>16999</v>
      </c>
      <c r="AM6">
        <v>35850</v>
      </c>
      <c r="AN6">
        <v>12853</v>
      </c>
      <c r="AO6">
        <v>3163</v>
      </c>
      <c r="AP6">
        <v>532</v>
      </c>
      <c r="AQ6">
        <v>0</v>
      </c>
      <c r="AR6">
        <v>0</v>
      </c>
      <c r="AS6">
        <v>250265</v>
      </c>
      <c r="AT6">
        <v>215645</v>
      </c>
      <c r="AU6">
        <v>5730</v>
      </c>
      <c r="AV6">
        <v>21278</v>
      </c>
      <c r="AW6">
        <v>5742</v>
      </c>
      <c r="AX6">
        <v>1403</v>
      </c>
      <c r="AY6">
        <v>165</v>
      </c>
      <c r="AZ6">
        <v>19645</v>
      </c>
      <c r="BA6">
        <v>5153</v>
      </c>
      <c r="BB6">
        <v>248</v>
      </c>
      <c r="BC6">
        <v>447</v>
      </c>
      <c r="BD6">
        <v>0</v>
      </c>
      <c r="BE6">
        <v>345061</v>
      </c>
      <c r="BF6">
        <v>279585</v>
      </c>
      <c r="BG6">
        <v>16746</v>
      </c>
      <c r="BH6">
        <v>35254</v>
      </c>
      <c r="BI6">
        <v>12219</v>
      </c>
      <c r="BJ6">
        <v>2934</v>
      </c>
      <c r="BK6">
        <v>464</v>
      </c>
      <c r="BL6">
        <v>28770</v>
      </c>
      <c r="BM6">
        <v>9765</v>
      </c>
      <c r="BN6">
        <v>415</v>
      </c>
      <c r="BO6">
        <v>466</v>
      </c>
      <c r="BP6">
        <v>8996</v>
      </c>
      <c r="BQ6">
        <v>336330</v>
      </c>
      <c r="BR6">
        <v>281724</v>
      </c>
      <c r="BS6">
        <v>14096</v>
      </c>
      <c r="BT6">
        <v>29927</v>
      </c>
      <c r="BU6">
        <v>9140</v>
      </c>
      <c r="BV6">
        <v>2255</v>
      </c>
      <c r="BW6">
        <v>487</v>
      </c>
      <c r="BX6">
        <v>0</v>
      </c>
      <c r="BY6">
        <v>0</v>
      </c>
      <c r="BZ6">
        <v>247534</v>
      </c>
      <c r="CA6">
        <v>213400</v>
      </c>
      <c r="CB6">
        <v>8343</v>
      </c>
      <c r="CC6">
        <v>18537</v>
      </c>
      <c r="CD6">
        <v>6128</v>
      </c>
      <c r="CE6">
        <v>1605</v>
      </c>
      <c r="CF6">
        <v>262</v>
      </c>
      <c r="CG6">
        <v>0</v>
      </c>
      <c r="CH6">
        <v>0</v>
      </c>
      <c r="CI6">
        <v>269602</v>
      </c>
      <c r="CJ6">
        <v>210575</v>
      </c>
      <c r="CK6">
        <v>14611</v>
      </c>
      <c r="CL6">
        <v>23258</v>
      </c>
      <c r="CM6">
        <v>10181</v>
      </c>
      <c r="CN6">
        <v>445</v>
      </c>
      <c r="CO6">
        <v>315</v>
      </c>
      <c r="CP6">
        <v>871</v>
      </c>
      <c r="CQ6">
        <v>9346</v>
      </c>
      <c r="CR6">
        <v>356883</v>
      </c>
      <c r="CS6">
        <v>267039</v>
      </c>
      <c r="CT6">
        <v>24236</v>
      </c>
      <c r="CU6">
        <v>40881</v>
      </c>
      <c r="CV6">
        <v>16420</v>
      </c>
      <c r="CW6">
        <v>8382</v>
      </c>
      <c r="CX6">
        <v>774</v>
      </c>
      <c r="CY6">
        <v>269602</v>
      </c>
      <c r="CZ6">
        <v>210575</v>
      </c>
      <c r="DA6">
        <v>14611</v>
      </c>
      <c r="DB6">
        <v>26479</v>
      </c>
      <c r="DC6">
        <v>11523</v>
      </c>
      <c r="DD6">
        <v>6047</v>
      </c>
      <c r="DE6">
        <v>500</v>
      </c>
    </row>
    <row r="7" spans="1:109" x14ac:dyDescent="0.25">
      <c r="A7">
        <v>5</v>
      </c>
      <c r="B7">
        <v>5</v>
      </c>
      <c r="C7">
        <v>175894</v>
      </c>
      <c r="D7">
        <v>58136</v>
      </c>
      <c r="E7">
        <v>113674</v>
      </c>
      <c r="F7">
        <v>204147</v>
      </c>
      <c r="G7">
        <v>73464</v>
      </c>
      <c r="H7">
        <v>127520</v>
      </c>
      <c r="I7">
        <v>155957</v>
      </c>
      <c r="J7">
        <v>54666</v>
      </c>
      <c r="K7">
        <v>101291</v>
      </c>
      <c r="L7">
        <v>157112</v>
      </c>
      <c r="M7">
        <v>64192</v>
      </c>
      <c r="N7">
        <v>92920</v>
      </c>
      <c r="O7">
        <v>158012</v>
      </c>
      <c r="P7">
        <v>52712</v>
      </c>
      <c r="Q7">
        <v>100444</v>
      </c>
      <c r="R7">
        <v>189042</v>
      </c>
      <c r="S7">
        <v>44250</v>
      </c>
      <c r="T7">
        <v>137390</v>
      </c>
      <c r="U7">
        <v>191145</v>
      </c>
      <c r="V7">
        <v>59982</v>
      </c>
      <c r="W7">
        <v>122273</v>
      </c>
      <c r="X7">
        <v>273739</v>
      </c>
      <c r="Y7">
        <v>252797</v>
      </c>
      <c r="Z7">
        <v>3999</v>
      </c>
      <c r="AA7">
        <v>10348</v>
      </c>
      <c r="AB7">
        <v>4423</v>
      </c>
      <c r="AC7">
        <v>1598</v>
      </c>
      <c r="AD7">
        <v>70</v>
      </c>
      <c r="AE7">
        <v>9227</v>
      </c>
      <c r="AF7">
        <v>3697</v>
      </c>
      <c r="AG7">
        <v>260</v>
      </c>
      <c r="AH7">
        <v>542</v>
      </c>
      <c r="AI7">
        <v>0</v>
      </c>
      <c r="AJ7">
        <v>357404</v>
      </c>
      <c r="AK7">
        <v>318231</v>
      </c>
      <c r="AL7">
        <v>7777</v>
      </c>
      <c r="AM7">
        <v>16912</v>
      </c>
      <c r="AN7">
        <v>12068</v>
      </c>
      <c r="AO7">
        <v>2659</v>
      </c>
      <c r="AP7">
        <v>411</v>
      </c>
      <c r="AQ7">
        <v>0</v>
      </c>
      <c r="AR7">
        <v>0</v>
      </c>
      <c r="AS7">
        <v>273820</v>
      </c>
      <c r="AT7">
        <v>253667</v>
      </c>
      <c r="AU7">
        <v>3496</v>
      </c>
      <c r="AV7">
        <v>10681</v>
      </c>
      <c r="AW7">
        <v>4109</v>
      </c>
      <c r="AX7">
        <v>1503</v>
      </c>
      <c r="AY7">
        <v>88</v>
      </c>
      <c r="AZ7">
        <v>9651</v>
      </c>
      <c r="BA7">
        <v>3456</v>
      </c>
      <c r="BB7">
        <v>310</v>
      </c>
      <c r="BC7">
        <v>367</v>
      </c>
      <c r="BD7">
        <v>0</v>
      </c>
      <c r="BE7">
        <v>357587</v>
      </c>
      <c r="BF7">
        <v>319776</v>
      </c>
      <c r="BG7">
        <v>6776</v>
      </c>
      <c r="BH7">
        <v>16931</v>
      </c>
      <c r="BI7">
        <v>11854</v>
      </c>
      <c r="BJ7">
        <v>2244</v>
      </c>
      <c r="BK7">
        <v>353</v>
      </c>
      <c r="BL7">
        <v>12899</v>
      </c>
      <c r="BM7">
        <v>9585</v>
      </c>
      <c r="BN7">
        <v>394</v>
      </c>
      <c r="BO7">
        <v>725</v>
      </c>
      <c r="BP7">
        <v>7349</v>
      </c>
      <c r="BQ7">
        <v>355375</v>
      </c>
      <c r="BR7">
        <v>326764</v>
      </c>
      <c r="BS7">
        <v>5369</v>
      </c>
      <c r="BT7">
        <v>12376</v>
      </c>
      <c r="BU7">
        <v>9164</v>
      </c>
      <c r="BV7">
        <v>2215</v>
      </c>
      <c r="BW7">
        <v>227</v>
      </c>
      <c r="BX7">
        <v>0</v>
      </c>
      <c r="BY7">
        <v>0</v>
      </c>
      <c r="BZ7">
        <v>277100</v>
      </c>
      <c r="CA7">
        <v>257721</v>
      </c>
      <c r="CB7">
        <v>3422</v>
      </c>
      <c r="CC7">
        <v>7960</v>
      </c>
      <c r="CD7">
        <v>6606</v>
      </c>
      <c r="CE7">
        <v>1591</v>
      </c>
      <c r="CF7">
        <v>147</v>
      </c>
      <c r="CG7">
        <v>0</v>
      </c>
      <c r="CH7">
        <v>0</v>
      </c>
      <c r="CI7">
        <v>290907</v>
      </c>
      <c r="CJ7">
        <v>254101</v>
      </c>
      <c r="CK7">
        <v>6392</v>
      </c>
      <c r="CL7">
        <v>11223</v>
      </c>
      <c r="CM7">
        <v>8571</v>
      </c>
      <c r="CN7">
        <v>414</v>
      </c>
      <c r="CO7">
        <v>82</v>
      </c>
      <c r="CP7">
        <v>744</v>
      </c>
      <c r="CQ7">
        <v>9380</v>
      </c>
      <c r="CR7">
        <v>367291</v>
      </c>
      <c r="CS7">
        <v>314443</v>
      </c>
      <c r="CT7">
        <v>9534</v>
      </c>
      <c r="CU7">
        <v>20910</v>
      </c>
      <c r="CV7">
        <v>13793</v>
      </c>
      <c r="CW7">
        <v>7139</v>
      </c>
      <c r="CX7">
        <v>438</v>
      </c>
      <c r="CY7">
        <v>290907</v>
      </c>
      <c r="CZ7">
        <v>254101</v>
      </c>
      <c r="DA7">
        <v>6392</v>
      </c>
      <c r="DB7">
        <v>13526</v>
      </c>
      <c r="DC7">
        <v>10313</v>
      </c>
      <c r="DD7">
        <v>5280</v>
      </c>
      <c r="DE7">
        <v>279</v>
      </c>
    </row>
    <row r="8" spans="1:109" x14ac:dyDescent="0.25">
      <c r="A8">
        <v>6</v>
      </c>
      <c r="B8">
        <v>6</v>
      </c>
      <c r="C8">
        <v>143274</v>
      </c>
      <c r="D8">
        <v>78113</v>
      </c>
      <c r="E8">
        <v>61594</v>
      </c>
      <c r="F8">
        <v>164332</v>
      </c>
      <c r="G8">
        <v>91269</v>
      </c>
      <c r="H8">
        <v>70382</v>
      </c>
      <c r="I8">
        <v>123716</v>
      </c>
      <c r="J8">
        <v>70288</v>
      </c>
      <c r="K8">
        <v>53428</v>
      </c>
      <c r="L8">
        <v>125271</v>
      </c>
      <c r="M8">
        <v>78080</v>
      </c>
      <c r="N8">
        <v>47191</v>
      </c>
      <c r="O8">
        <v>125527</v>
      </c>
      <c r="P8">
        <v>69029</v>
      </c>
      <c r="Q8">
        <v>52738</v>
      </c>
      <c r="R8">
        <v>158965</v>
      </c>
      <c r="S8">
        <v>72659</v>
      </c>
      <c r="T8">
        <v>78976</v>
      </c>
      <c r="U8">
        <v>161890</v>
      </c>
      <c r="V8">
        <v>87495</v>
      </c>
      <c r="W8">
        <v>67535</v>
      </c>
      <c r="X8">
        <v>272751</v>
      </c>
      <c r="Y8">
        <v>184679</v>
      </c>
      <c r="Z8">
        <v>4655</v>
      </c>
      <c r="AA8">
        <v>77531</v>
      </c>
      <c r="AB8">
        <v>3090</v>
      </c>
      <c r="AC8">
        <v>2391</v>
      </c>
      <c r="AD8">
        <v>61</v>
      </c>
      <c r="AE8">
        <v>73892</v>
      </c>
      <c r="AF8">
        <v>2466</v>
      </c>
      <c r="AG8">
        <v>654</v>
      </c>
      <c r="AH8">
        <v>906</v>
      </c>
      <c r="AI8">
        <v>0</v>
      </c>
      <c r="AJ8">
        <v>361271</v>
      </c>
      <c r="AK8">
        <v>229415</v>
      </c>
      <c r="AL8">
        <v>11520</v>
      </c>
      <c r="AM8">
        <v>111548</v>
      </c>
      <c r="AN8">
        <v>6840</v>
      </c>
      <c r="AO8">
        <v>4235</v>
      </c>
      <c r="AP8">
        <v>568</v>
      </c>
      <c r="AQ8">
        <v>0</v>
      </c>
      <c r="AR8">
        <v>0</v>
      </c>
      <c r="AS8">
        <v>272593</v>
      </c>
      <c r="AT8">
        <v>185376</v>
      </c>
      <c r="AU8">
        <v>4757</v>
      </c>
      <c r="AV8">
        <v>76947</v>
      </c>
      <c r="AW8">
        <v>2921</v>
      </c>
      <c r="AX8">
        <v>2330</v>
      </c>
      <c r="AY8">
        <v>48</v>
      </c>
      <c r="AZ8">
        <v>73874</v>
      </c>
      <c r="BA8">
        <v>2338</v>
      </c>
      <c r="BB8">
        <v>669</v>
      </c>
      <c r="BC8">
        <v>829</v>
      </c>
      <c r="BD8">
        <v>0</v>
      </c>
      <c r="BE8">
        <v>361169</v>
      </c>
      <c r="BF8">
        <v>230341</v>
      </c>
      <c r="BG8">
        <v>11491</v>
      </c>
      <c r="BH8">
        <v>110997</v>
      </c>
      <c r="BI8">
        <v>6423</v>
      </c>
      <c r="BJ8">
        <v>4034</v>
      </c>
      <c r="BK8">
        <v>476</v>
      </c>
      <c r="BL8">
        <v>100945</v>
      </c>
      <c r="BM8">
        <v>4469</v>
      </c>
      <c r="BN8">
        <v>994</v>
      </c>
      <c r="BO8">
        <v>751</v>
      </c>
      <c r="BP8">
        <v>12081</v>
      </c>
      <c r="BQ8">
        <v>363674</v>
      </c>
      <c r="BR8">
        <v>235918</v>
      </c>
      <c r="BS8">
        <v>8735</v>
      </c>
      <c r="BT8">
        <v>111485</v>
      </c>
      <c r="BU8">
        <v>6067</v>
      </c>
      <c r="BV8">
        <v>3443</v>
      </c>
      <c r="BW8">
        <v>410</v>
      </c>
      <c r="BX8">
        <v>0</v>
      </c>
      <c r="BY8">
        <v>0</v>
      </c>
      <c r="BZ8">
        <v>278204</v>
      </c>
      <c r="CA8">
        <v>189157</v>
      </c>
      <c r="CB8">
        <v>5453</v>
      </c>
      <c r="CC8">
        <v>77924</v>
      </c>
      <c r="CD8">
        <v>4245</v>
      </c>
      <c r="CE8">
        <v>2495</v>
      </c>
      <c r="CF8">
        <v>257</v>
      </c>
      <c r="CG8">
        <v>0</v>
      </c>
      <c r="CH8">
        <v>0</v>
      </c>
      <c r="CI8">
        <v>278435</v>
      </c>
      <c r="CJ8">
        <v>174678</v>
      </c>
      <c r="CK8">
        <v>9716</v>
      </c>
      <c r="CL8">
        <v>76433</v>
      </c>
      <c r="CM8">
        <v>4748</v>
      </c>
      <c r="CN8">
        <v>564</v>
      </c>
      <c r="CO8">
        <v>129</v>
      </c>
      <c r="CP8">
        <v>1201</v>
      </c>
      <c r="CQ8">
        <v>10966</v>
      </c>
      <c r="CR8">
        <v>357566</v>
      </c>
      <c r="CS8">
        <v>212345</v>
      </c>
      <c r="CT8">
        <v>14996</v>
      </c>
      <c r="CU8">
        <v>114353</v>
      </c>
      <c r="CV8">
        <v>8676</v>
      </c>
      <c r="CW8">
        <v>8334</v>
      </c>
      <c r="CX8">
        <v>640</v>
      </c>
      <c r="CY8">
        <v>278435</v>
      </c>
      <c r="CZ8">
        <v>174678</v>
      </c>
      <c r="DA8">
        <v>9716</v>
      </c>
      <c r="DB8">
        <v>81802</v>
      </c>
      <c r="DC8">
        <v>6423</v>
      </c>
      <c r="DD8">
        <v>6220</v>
      </c>
      <c r="DE8">
        <v>444</v>
      </c>
    </row>
    <row r="9" spans="1:109" x14ac:dyDescent="0.25">
      <c r="A9">
        <v>7</v>
      </c>
      <c r="B9">
        <v>7</v>
      </c>
      <c r="C9">
        <v>153102</v>
      </c>
      <c r="D9">
        <v>45101</v>
      </c>
      <c r="E9">
        <v>104471</v>
      </c>
      <c r="F9">
        <v>188165</v>
      </c>
      <c r="G9">
        <v>58854</v>
      </c>
      <c r="H9">
        <v>126518</v>
      </c>
      <c r="I9">
        <v>133754</v>
      </c>
      <c r="J9">
        <v>41982</v>
      </c>
      <c r="K9">
        <v>91772</v>
      </c>
      <c r="L9">
        <v>136124</v>
      </c>
      <c r="M9">
        <v>48850</v>
      </c>
      <c r="N9">
        <v>87274</v>
      </c>
      <c r="O9">
        <v>136225</v>
      </c>
      <c r="P9">
        <v>41200</v>
      </c>
      <c r="Q9">
        <v>91271</v>
      </c>
      <c r="R9">
        <v>160761</v>
      </c>
      <c r="S9">
        <v>34463</v>
      </c>
      <c r="T9">
        <v>119325</v>
      </c>
      <c r="U9">
        <v>163581</v>
      </c>
      <c r="V9">
        <v>45712</v>
      </c>
      <c r="W9">
        <v>110672</v>
      </c>
      <c r="X9">
        <v>255126</v>
      </c>
      <c r="Y9">
        <v>232863</v>
      </c>
      <c r="Z9">
        <v>3777</v>
      </c>
      <c r="AA9">
        <v>10716</v>
      </c>
      <c r="AB9">
        <v>6158</v>
      </c>
      <c r="AC9">
        <v>1447</v>
      </c>
      <c r="AD9">
        <v>20</v>
      </c>
      <c r="AE9">
        <v>9705</v>
      </c>
      <c r="AF9">
        <v>5574</v>
      </c>
      <c r="AG9">
        <v>67</v>
      </c>
      <c r="AH9">
        <v>244</v>
      </c>
      <c r="AI9">
        <v>0</v>
      </c>
      <c r="AJ9">
        <v>346001</v>
      </c>
      <c r="AK9">
        <v>304673</v>
      </c>
      <c r="AL9">
        <v>8104</v>
      </c>
      <c r="AM9">
        <v>15528</v>
      </c>
      <c r="AN9">
        <v>15783</v>
      </c>
      <c r="AO9">
        <v>2349</v>
      </c>
      <c r="AP9">
        <v>248</v>
      </c>
      <c r="AQ9">
        <v>0</v>
      </c>
      <c r="AR9">
        <v>0</v>
      </c>
      <c r="AS9">
        <v>252021</v>
      </c>
      <c r="AT9">
        <v>230934</v>
      </c>
      <c r="AU9">
        <v>3099</v>
      </c>
      <c r="AV9">
        <v>10373</v>
      </c>
      <c r="AW9">
        <v>5916</v>
      </c>
      <c r="AX9">
        <v>1417</v>
      </c>
      <c r="AY9">
        <v>10</v>
      </c>
      <c r="AZ9">
        <v>9502</v>
      </c>
      <c r="BA9">
        <v>5386</v>
      </c>
      <c r="BB9">
        <v>101</v>
      </c>
      <c r="BC9">
        <v>296</v>
      </c>
      <c r="BD9">
        <v>0</v>
      </c>
      <c r="BE9">
        <v>342711</v>
      </c>
      <c r="BF9">
        <v>303106</v>
      </c>
      <c r="BG9">
        <v>7698</v>
      </c>
      <c r="BH9">
        <v>14820</v>
      </c>
      <c r="BI9">
        <v>14784</v>
      </c>
      <c r="BJ9">
        <v>2347</v>
      </c>
      <c r="BK9">
        <v>242</v>
      </c>
      <c r="BL9">
        <v>11395</v>
      </c>
      <c r="BM9">
        <v>13053</v>
      </c>
      <c r="BN9">
        <v>187</v>
      </c>
      <c r="BO9">
        <v>707</v>
      </c>
      <c r="BP9">
        <v>6538</v>
      </c>
      <c r="BQ9">
        <v>330165</v>
      </c>
      <c r="BR9">
        <v>298022</v>
      </c>
      <c r="BS9">
        <v>6158</v>
      </c>
      <c r="BT9">
        <v>13751</v>
      </c>
      <c r="BU9">
        <v>10320</v>
      </c>
      <c r="BV9">
        <v>2164</v>
      </c>
      <c r="BW9">
        <v>286</v>
      </c>
      <c r="BX9">
        <v>0</v>
      </c>
      <c r="BY9">
        <v>0</v>
      </c>
      <c r="BZ9">
        <v>243900</v>
      </c>
      <c r="CA9">
        <v>222351</v>
      </c>
      <c r="CB9">
        <v>3568</v>
      </c>
      <c r="CC9">
        <v>10174</v>
      </c>
      <c r="CD9">
        <v>6357</v>
      </c>
      <c r="CE9">
        <v>1543</v>
      </c>
      <c r="CF9">
        <v>170</v>
      </c>
      <c r="CG9">
        <v>0</v>
      </c>
      <c r="CH9">
        <v>0</v>
      </c>
      <c r="CI9">
        <v>273279</v>
      </c>
      <c r="CJ9">
        <v>235358</v>
      </c>
      <c r="CK9">
        <v>5942</v>
      </c>
      <c r="CL9">
        <v>9917</v>
      </c>
      <c r="CM9">
        <v>12317</v>
      </c>
      <c r="CN9">
        <v>415</v>
      </c>
      <c r="CO9">
        <v>129</v>
      </c>
      <c r="CP9">
        <v>637</v>
      </c>
      <c r="CQ9">
        <v>8564</v>
      </c>
      <c r="CR9">
        <v>358932</v>
      </c>
      <c r="CS9">
        <v>303142</v>
      </c>
      <c r="CT9">
        <v>9622</v>
      </c>
      <c r="CU9">
        <v>16547</v>
      </c>
      <c r="CV9">
        <v>20921</v>
      </c>
      <c r="CW9">
        <v>6971</v>
      </c>
      <c r="CX9">
        <v>516</v>
      </c>
      <c r="CY9">
        <v>273279</v>
      </c>
      <c r="CZ9">
        <v>235358</v>
      </c>
      <c r="DA9">
        <v>5942</v>
      </c>
      <c r="DB9">
        <v>11756</v>
      </c>
      <c r="DC9">
        <v>13707</v>
      </c>
      <c r="DD9">
        <v>5129</v>
      </c>
      <c r="DE9">
        <v>331</v>
      </c>
    </row>
    <row r="10" spans="1:109" x14ac:dyDescent="0.25">
      <c r="A10">
        <v>8</v>
      </c>
      <c r="B10">
        <v>8</v>
      </c>
      <c r="C10">
        <v>171313</v>
      </c>
      <c r="D10">
        <v>91523</v>
      </c>
      <c r="E10">
        <v>76166</v>
      </c>
      <c r="F10">
        <v>197250</v>
      </c>
      <c r="G10">
        <v>113915</v>
      </c>
      <c r="H10">
        <v>80484</v>
      </c>
      <c r="I10">
        <v>154141</v>
      </c>
      <c r="J10">
        <v>86386</v>
      </c>
      <c r="K10">
        <v>67755</v>
      </c>
      <c r="L10">
        <v>154830</v>
      </c>
      <c r="M10">
        <v>91928</v>
      </c>
      <c r="N10">
        <v>62902</v>
      </c>
      <c r="O10">
        <v>155547</v>
      </c>
      <c r="P10">
        <v>83654</v>
      </c>
      <c r="Q10">
        <v>67820</v>
      </c>
      <c r="R10">
        <v>182356</v>
      </c>
      <c r="S10">
        <v>76093</v>
      </c>
      <c r="T10">
        <v>99534</v>
      </c>
      <c r="U10">
        <v>183991</v>
      </c>
      <c r="V10">
        <v>97245</v>
      </c>
      <c r="W10">
        <v>78648</v>
      </c>
      <c r="X10">
        <v>255282</v>
      </c>
      <c r="Y10">
        <v>177275</v>
      </c>
      <c r="Z10">
        <v>4018</v>
      </c>
      <c r="AA10">
        <v>65809</v>
      </c>
      <c r="AB10">
        <v>6293</v>
      </c>
      <c r="AC10">
        <v>1553</v>
      </c>
      <c r="AD10">
        <v>30</v>
      </c>
      <c r="AE10">
        <v>63102</v>
      </c>
      <c r="AF10">
        <v>5519</v>
      </c>
      <c r="AG10">
        <v>349</v>
      </c>
      <c r="AH10">
        <v>801</v>
      </c>
      <c r="AI10">
        <v>0</v>
      </c>
      <c r="AJ10">
        <v>346243</v>
      </c>
      <c r="AK10">
        <v>221624</v>
      </c>
      <c r="AL10">
        <v>11814</v>
      </c>
      <c r="AM10">
        <v>94790</v>
      </c>
      <c r="AN10">
        <v>17246</v>
      </c>
      <c r="AO10">
        <v>2528</v>
      </c>
      <c r="AP10">
        <v>432</v>
      </c>
      <c r="AQ10">
        <v>0</v>
      </c>
      <c r="AR10">
        <v>0</v>
      </c>
      <c r="AS10">
        <v>254971</v>
      </c>
      <c r="AT10">
        <v>178173</v>
      </c>
      <c r="AU10">
        <v>4111</v>
      </c>
      <c r="AV10">
        <v>65329</v>
      </c>
      <c r="AW10">
        <v>5680</v>
      </c>
      <c r="AX10">
        <v>1361</v>
      </c>
      <c r="AY10">
        <v>50</v>
      </c>
      <c r="AZ10">
        <v>62832</v>
      </c>
      <c r="BA10">
        <v>5011</v>
      </c>
      <c r="BB10">
        <v>324</v>
      </c>
      <c r="BC10">
        <v>647</v>
      </c>
      <c r="BD10">
        <v>0</v>
      </c>
      <c r="BE10">
        <v>346237</v>
      </c>
      <c r="BF10">
        <v>222476</v>
      </c>
      <c r="BG10">
        <v>11363</v>
      </c>
      <c r="BH10">
        <v>94963</v>
      </c>
      <c r="BI10">
        <v>16479</v>
      </c>
      <c r="BJ10">
        <v>2238</v>
      </c>
      <c r="BK10">
        <v>252</v>
      </c>
      <c r="BL10">
        <v>86648</v>
      </c>
      <c r="BM10">
        <v>13676</v>
      </c>
      <c r="BN10">
        <v>357</v>
      </c>
      <c r="BO10">
        <v>1252</v>
      </c>
      <c r="BP10">
        <v>10413</v>
      </c>
      <c r="BQ10">
        <v>339744</v>
      </c>
      <c r="BR10">
        <v>229118</v>
      </c>
      <c r="BS10">
        <v>10065</v>
      </c>
      <c r="BT10">
        <v>88428</v>
      </c>
      <c r="BU10">
        <v>10985</v>
      </c>
      <c r="BV10">
        <v>2358</v>
      </c>
      <c r="BW10">
        <v>502</v>
      </c>
      <c r="BX10">
        <v>0</v>
      </c>
      <c r="BY10">
        <v>0</v>
      </c>
      <c r="BZ10">
        <v>258422</v>
      </c>
      <c r="CA10">
        <v>182128</v>
      </c>
      <c r="CB10">
        <v>6396</v>
      </c>
      <c r="CC10">
        <v>61291</v>
      </c>
      <c r="CD10">
        <v>7724</v>
      </c>
      <c r="CE10">
        <v>1644</v>
      </c>
      <c r="CF10">
        <v>302</v>
      </c>
      <c r="CG10">
        <v>0</v>
      </c>
      <c r="CH10">
        <v>0</v>
      </c>
      <c r="CI10">
        <v>275068</v>
      </c>
      <c r="CJ10">
        <v>177433</v>
      </c>
      <c r="CK10">
        <v>10873</v>
      </c>
      <c r="CL10">
        <v>64187</v>
      </c>
      <c r="CM10">
        <v>11699</v>
      </c>
      <c r="CN10">
        <v>407</v>
      </c>
      <c r="CO10">
        <v>289</v>
      </c>
      <c r="CP10">
        <v>1096</v>
      </c>
      <c r="CQ10">
        <v>9084</v>
      </c>
      <c r="CR10">
        <v>355877</v>
      </c>
      <c r="CS10">
        <v>217961</v>
      </c>
      <c r="CT10">
        <v>17326</v>
      </c>
      <c r="CU10">
        <v>95569</v>
      </c>
      <c r="CV10">
        <v>18710</v>
      </c>
      <c r="CW10">
        <v>6405</v>
      </c>
      <c r="CX10">
        <v>796</v>
      </c>
      <c r="CY10">
        <v>275068</v>
      </c>
      <c r="CZ10">
        <v>177433</v>
      </c>
      <c r="DA10">
        <v>10873</v>
      </c>
      <c r="DB10">
        <v>68566</v>
      </c>
      <c r="DC10">
        <v>13290</v>
      </c>
      <c r="DD10">
        <v>4678</v>
      </c>
      <c r="DE10">
        <v>543</v>
      </c>
    </row>
    <row r="11" spans="1:109" x14ac:dyDescent="0.25">
      <c r="A11">
        <v>9</v>
      </c>
      <c r="B11">
        <v>9</v>
      </c>
      <c r="C11">
        <v>142490</v>
      </c>
      <c r="D11">
        <v>92823</v>
      </c>
      <c r="E11">
        <v>46270</v>
      </c>
      <c r="F11">
        <v>161580</v>
      </c>
      <c r="G11">
        <v>111440</v>
      </c>
      <c r="H11">
        <v>47549</v>
      </c>
      <c r="I11">
        <v>126938</v>
      </c>
      <c r="J11">
        <v>86101</v>
      </c>
      <c r="K11">
        <v>40837</v>
      </c>
      <c r="L11">
        <v>127372</v>
      </c>
      <c r="M11">
        <v>90281</v>
      </c>
      <c r="N11">
        <v>37091</v>
      </c>
      <c r="O11">
        <v>128187</v>
      </c>
      <c r="P11">
        <v>83855</v>
      </c>
      <c r="Q11">
        <v>40638</v>
      </c>
      <c r="R11">
        <v>154157</v>
      </c>
      <c r="S11">
        <v>82944</v>
      </c>
      <c r="T11">
        <v>64649</v>
      </c>
      <c r="U11">
        <v>156722</v>
      </c>
      <c r="V11">
        <v>102400</v>
      </c>
      <c r="W11">
        <v>47255</v>
      </c>
      <c r="X11">
        <v>255077</v>
      </c>
      <c r="Y11">
        <v>159802</v>
      </c>
      <c r="Z11">
        <v>4883</v>
      </c>
      <c r="AA11">
        <v>84225</v>
      </c>
      <c r="AB11">
        <v>4142</v>
      </c>
      <c r="AC11">
        <v>1418</v>
      </c>
      <c r="AD11">
        <v>263</v>
      </c>
      <c r="AE11">
        <v>81063</v>
      </c>
      <c r="AF11">
        <v>3405</v>
      </c>
      <c r="AG11">
        <v>162</v>
      </c>
      <c r="AH11">
        <v>739</v>
      </c>
      <c r="AI11">
        <v>0</v>
      </c>
      <c r="AJ11">
        <v>344093</v>
      </c>
      <c r="AK11">
        <v>194938</v>
      </c>
      <c r="AL11">
        <v>12957</v>
      </c>
      <c r="AM11">
        <v>126704</v>
      </c>
      <c r="AN11">
        <v>9009</v>
      </c>
      <c r="AO11">
        <v>2881</v>
      </c>
      <c r="AP11">
        <v>468</v>
      </c>
      <c r="AQ11">
        <v>0</v>
      </c>
      <c r="AR11">
        <v>0</v>
      </c>
      <c r="AS11">
        <v>254046</v>
      </c>
      <c r="AT11">
        <v>159492</v>
      </c>
      <c r="AU11">
        <v>4683</v>
      </c>
      <c r="AV11">
        <v>83770</v>
      </c>
      <c r="AW11">
        <v>3820</v>
      </c>
      <c r="AX11">
        <v>1391</v>
      </c>
      <c r="AY11">
        <v>389</v>
      </c>
      <c r="AZ11">
        <v>80908</v>
      </c>
      <c r="BA11">
        <v>3224</v>
      </c>
      <c r="BB11">
        <v>200</v>
      </c>
      <c r="BC11">
        <v>820</v>
      </c>
      <c r="BD11">
        <v>0</v>
      </c>
      <c r="BE11">
        <v>342630</v>
      </c>
      <c r="BF11">
        <v>195397</v>
      </c>
      <c r="BG11">
        <v>12345</v>
      </c>
      <c r="BH11">
        <v>125613</v>
      </c>
      <c r="BI11">
        <v>8536</v>
      </c>
      <c r="BJ11">
        <v>2875</v>
      </c>
      <c r="BK11">
        <v>714</v>
      </c>
      <c r="BL11">
        <v>116751</v>
      </c>
      <c r="BM11">
        <v>6510</v>
      </c>
      <c r="BN11">
        <v>258</v>
      </c>
      <c r="BO11">
        <v>736</v>
      </c>
      <c r="BP11">
        <v>10206</v>
      </c>
      <c r="BQ11">
        <v>340823</v>
      </c>
      <c r="BR11">
        <v>197470</v>
      </c>
      <c r="BS11">
        <v>9382</v>
      </c>
      <c r="BT11">
        <v>125301</v>
      </c>
      <c r="BU11">
        <v>7642</v>
      </c>
      <c r="BV11">
        <v>2904</v>
      </c>
      <c r="BW11">
        <v>514</v>
      </c>
      <c r="BX11">
        <v>0</v>
      </c>
      <c r="BY11">
        <v>0</v>
      </c>
      <c r="BZ11">
        <v>261806</v>
      </c>
      <c r="CA11">
        <v>162251</v>
      </c>
      <c r="CB11">
        <v>6247</v>
      </c>
      <c r="CC11">
        <v>86259</v>
      </c>
      <c r="CD11">
        <v>6146</v>
      </c>
      <c r="CE11">
        <v>2109</v>
      </c>
      <c r="CF11">
        <v>335</v>
      </c>
      <c r="CG11">
        <v>0</v>
      </c>
      <c r="CH11">
        <v>0</v>
      </c>
      <c r="CI11">
        <v>274548</v>
      </c>
      <c r="CJ11">
        <v>161371</v>
      </c>
      <c r="CK11">
        <v>10802</v>
      </c>
      <c r="CL11">
        <v>83984</v>
      </c>
      <c r="CM11">
        <v>7251</v>
      </c>
      <c r="CN11">
        <v>397</v>
      </c>
      <c r="CO11">
        <v>88</v>
      </c>
      <c r="CP11">
        <v>1149</v>
      </c>
      <c r="CQ11">
        <v>9506</v>
      </c>
      <c r="CR11">
        <v>350931</v>
      </c>
      <c r="CS11">
        <v>191574</v>
      </c>
      <c r="CT11">
        <v>16869</v>
      </c>
      <c r="CU11">
        <v>125913</v>
      </c>
      <c r="CV11">
        <v>11372</v>
      </c>
      <c r="CW11">
        <v>5915</v>
      </c>
      <c r="CX11">
        <v>535</v>
      </c>
      <c r="CY11">
        <v>274548</v>
      </c>
      <c r="CZ11">
        <v>161371</v>
      </c>
      <c r="DA11">
        <v>10802</v>
      </c>
      <c r="DB11">
        <v>89023</v>
      </c>
      <c r="DC11">
        <v>9193</v>
      </c>
      <c r="DD11">
        <v>4417</v>
      </c>
      <c r="DE11">
        <v>352</v>
      </c>
    </row>
    <row r="12" spans="1:109" x14ac:dyDescent="0.25">
      <c r="A12">
        <v>10</v>
      </c>
      <c r="B12">
        <v>10</v>
      </c>
      <c r="C12">
        <v>147866</v>
      </c>
      <c r="D12">
        <v>53379</v>
      </c>
      <c r="E12">
        <v>90670</v>
      </c>
      <c r="F12">
        <v>172740</v>
      </c>
      <c r="G12">
        <v>63936</v>
      </c>
      <c r="H12">
        <v>105693</v>
      </c>
      <c r="I12">
        <v>130148</v>
      </c>
      <c r="J12">
        <v>48797</v>
      </c>
      <c r="K12">
        <v>81351</v>
      </c>
      <c r="L12">
        <v>131131</v>
      </c>
      <c r="M12">
        <v>59211</v>
      </c>
      <c r="N12">
        <v>71920</v>
      </c>
      <c r="O12">
        <v>131835</v>
      </c>
      <c r="P12">
        <v>47291</v>
      </c>
      <c r="Q12">
        <v>80163</v>
      </c>
      <c r="R12">
        <v>160306</v>
      </c>
      <c r="S12">
        <v>44563</v>
      </c>
      <c r="T12">
        <v>108363</v>
      </c>
      <c r="U12">
        <v>161065</v>
      </c>
      <c r="V12">
        <v>56865</v>
      </c>
      <c r="W12">
        <v>96376</v>
      </c>
      <c r="X12">
        <v>261790</v>
      </c>
      <c r="Y12">
        <v>229390</v>
      </c>
      <c r="Z12">
        <v>5368</v>
      </c>
      <c r="AA12">
        <v>20136</v>
      </c>
      <c r="AB12">
        <v>4059</v>
      </c>
      <c r="AC12">
        <v>2227</v>
      </c>
      <c r="AD12">
        <v>97</v>
      </c>
      <c r="AE12">
        <v>18024</v>
      </c>
      <c r="AF12">
        <v>3141</v>
      </c>
      <c r="AG12">
        <v>452</v>
      </c>
      <c r="AH12">
        <v>741</v>
      </c>
      <c r="AI12">
        <v>0</v>
      </c>
      <c r="AJ12">
        <v>340034</v>
      </c>
      <c r="AK12">
        <v>289003</v>
      </c>
      <c r="AL12">
        <v>9979</v>
      </c>
      <c r="AM12">
        <v>30388</v>
      </c>
      <c r="AN12">
        <v>8647</v>
      </c>
      <c r="AO12">
        <v>3315</v>
      </c>
      <c r="AP12">
        <v>578</v>
      </c>
      <c r="AQ12">
        <v>0</v>
      </c>
      <c r="AR12">
        <v>0</v>
      </c>
      <c r="AS12">
        <v>260980</v>
      </c>
      <c r="AT12">
        <v>229015</v>
      </c>
      <c r="AU12">
        <v>5169</v>
      </c>
      <c r="AV12">
        <v>20146</v>
      </c>
      <c r="AW12">
        <v>4026</v>
      </c>
      <c r="AX12">
        <v>2143</v>
      </c>
      <c r="AY12">
        <v>57</v>
      </c>
      <c r="AZ12">
        <v>18085</v>
      </c>
      <c r="BA12">
        <v>3189</v>
      </c>
      <c r="BB12">
        <v>349</v>
      </c>
      <c r="BC12">
        <v>630</v>
      </c>
      <c r="BD12">
        <v>0</v>
      </c>
      <c r="BE12">
        <v>339873</v>
      </c>
      <c r="BF12">
        <v>289341</v>
      </c>
      <c r="BG12">
        <v>9730</v>
      </c>
      <c r="BH12">
        <v>30317</v>
      </c>
      <c r="BI12">
        <v>8527</v>
      </c>
      <c r="BJ12">
        <v>3399</v>
      </c>
      <c r="BK12">
        <v>586</v>
      </c>
      <c r="BL12">
        <v>22807</v>
      </c>
      <c r="BM12">
        <v>5982</v>
      </c>
      <c r="BN12">
        <v>445</v>
      </c>
      <c r="BO12">
        <v>381</v>
      </c>
      <c r="BP12">
        <v>11062</v>
      </c>
      <c r="BQ12">
        <v>340003</v>
      </c>
      <c r="BR12">
        <v>293159</v>
      </c>
      <c r="BS12">
        <v>7695</v>
      </c>
      <c r="BT12">
        <v>29455</v>
      </c>
      <c r="BU12">
        <v>7490</v>
      </c>
      <c r="BV12">
        <v>3280</v>
      </c>
      <c r="BW12">
        <v>420</v>
      </c>
      <c r="BX12">
        <v>0</v>
      </c>
      <c r="BY12">
        <v>0</v>
      </c>
      <c r="BZ12">
        <v>262187</v>
      </c>
      <c r="CA12">
        <v>230164</v>
      </c>
      <c r="CB12">
        <v>4825</v>
      </c>
      <c r="CC12">
        <v>20126</v>
      </c>
      <c r="CD12">
        <v>5345</v>
      </c>
      <c r="CE12">
        <v>2349</v>
      </c>
      <c r="CF12">
        <v>245</v>
      </c>
      <c r="CG12">
        <v>0</v>
      </c>
      <c r="CH12">
        <v>0</v>
      </c>
      <c r="CI12">
        <v>268175</v>
      </c>
      <c r="CJ12">
        <v>225103</v>
      </c>
      <c r="CK12">
        <v>7011</v>
      </c>
      <c r="CL12">
        <v>18735</v>
      </c>
      <c r="CM12">
        <v>5324</v>
      </c>
      <c r="CN12">
        <v>595</v>
      </c>
      <c r="CO12">
        <v>139</v>
      </c>
      <c r="CP12">
        <v>1002</v>
      </c>
      <c r="CQ12">
        <v>10266</v>
      </c>
      <c r="CR12">
        <v>342681</v>
      </c>
      <c r="CS12">
        <v>280711</v>
      </c>
      <c r="CT12">
        <v>11177</v>
      </c>
      <c r="CU12">
        <v>31898</v>
      </c>
      <c r="CV12">
        <v>9663</v>
      </c>
      <c r="CW12">
        <v>8194</v>
      </c>
      <c r="CX12">
        <v>641</v>
      </c>
      <c r="CY12">
        <v>268175</v>
      </c>
      <c r="CZ12">
        <v>225103</v>
      </c>
      <c r="DA12">
        <v>7011</v>
      </c>
      <c r="DB12">
        <v>22026</v>
      </c>
      <c r="DC12">
        <v>6944</v>
      </c>
      <c r="DD12">
        <v>6046</v>
      </c>
      <c r="DE12">
        <v>399</v>
      </c>
    </row>
    <row r="13" spans="1:109" x14ac:dyDescent="0.25">
      <c r="A13">
        <v>11</v>
      </c>
      <c r="B13">
        <v>11</v>
      </c>
      <c r="C13">
        <v>140097</v>
      </c>
      <c r="D13">
        <v>76355</v>
      </c>
      <c r="E13">
        <v>59974</v>
      </c>
      <c r="F13">
        <v>163743</v>
      </c>
      <c r="G13">
        <v>88826</v>
      </c>
      <c r="H13">
        <v>72148</v>
      </c>
      <c r="I13">
        <v>120900</v>
      </c>
      <c r="J13">
        <v>69983</v>
      </c>
      <c r="K13">
        <v>50917</v>
      </c>
      <c r="L13">
        <v>121935</v>
      </c>
      <c r="M13">
        <v>77705</v>
      </c>
      <c r="N13">
        <v>44230</v>
      </c>
      <c r="O13">
        <v>123220</v>
      </c>
      <c r="P13">
        <v>68900</v>
      </c>
      <c r="Q13">
        <v>50072</v>
      </c>
      <c r="R13">
        <v>153586</v>
      </c>
      <c r="S13">
        <v>70554</v>
      </c>
      <c r="T13">
        <v>76042</v>
      </c>
      <c r="U13">
        <v>157276</v>
      </c>
      <c r="V13">
        <v>82512</v>
      </c>
      <c r="W13">
        <v>66120</v>
      </c>
      <c r="X13">
        <v>254094</v>
      </c>
      <c r="Y13">
        <v>198263</v>
      </c>
      <c r="Z13">
        <v>12926</v>
      </c>
      <c r="AA13">
        <v>37985</v>
      </c>
      <c r="AB13">
        <v>3111</v>
      </c>
      <c r="AC13">
        <v>1582</v>
      </c>
      <c r="AD13">
        <v>110</v>
      </c>
      <c r="AE13">
        <v>35561</v>
      </c>
      <c r="AF13">
        <v>2641</v>
      </c>
      <c r="AG13">
        <v>411</v>
      </c>
      <c r="AH13">
        <v>332</v>
      </c>
      <c r="AI13">
        <v>0</v>
      </c>
      <c r="AJ13">
        <v>337486</v>
      </c>
      <c r="AK13">
        <v>248305</v>
      </c>
      <c r="AL13">
        <v>22405</v>
      </c>
      <c r="AM13">
        <v>58928</v>
      </c>
      <c r="AN13">
        <v>7360</v>
      </c>
      <c r="AO13">
        <v>3353</v>
      </c>
      <c r="AP13">
        <v>381</v>
      </c>
      <c r="AQ13">
        <v>0</v>
      </c>
      <c r="AR13">
        <v>0</v>
      </c>
      <c r="AS13">
        <v>254201</v>
      </c>
      <c r="AT13">
        <v>199226</v>
      </c>
      <c r="AU13">
        <v>12811</v>
      </c>
      <c r="AV13">
        <v>37068</v>
      </c>
      <c r="AW13">
        <v>3184</v>
      </c>
      <c r="AX13">
        <v>1637</v>
      </c>
      <c r="AY13">
        <v>112</v>
      </c>
      <c r="AZ13">
        <v>34668</v>
      </c>
      <c r="BA13">
        <v>2761</v>
      </c>
      <c r="BB13">
        <v>488</v>
      </c>
      <c r="BC13">
        <v>339</v>
      </c>
      <c r="BD13">
        <v>0</v>
      </c>
      <c r="BE13">
        <v>337413</v>
      </c>
      <c r="BF13">
        <v>249308</v>
      </c>
      <c r="BG13">
        <v>22538</v>
      </c>
      <c r="BH13">
        <v>57593</v>
      </c>
      <c r="BI13">
        <v>7667</v>
      </c>
      <c r="BJ13">
        <v>3397</v>
      </c>
      <c r="BK13">
        <v>299</v>
      </c>
      <c r="BL13">
        <v>48176</v>
      </c>
      <c r="BM13">
        <v>5671</v>
      </c>
      <c r="BN13">
        <v>675</v>
      </c>
      <c r="BO13">
        <v>748</v>
      </c>
      <c r="BP13">
        <v>10188</v>
      </c>
      <c r="BQ13">
        <v>341977</v>
      </c>
      <c r="BR13">
        <v>262252</v>
      </c>
      <c r="BS13">
        <v>19948</v>
      </c>
      <c r="BT13">
        <v>52594</v>
      </c>
      <c r="BU13">
        <v>6782</v>
      </c>
      <c r="BV13">
        <v>2994</v>
      </c>
      <c r="BW13">
        <v>245</v>
      </c>
      <c r="BX13">
        <v>0</v>
      </c>
      <c r="BY13">
        <v>0</v>
      </c>
      <c r="BZ13">
        <v>258897</v>
      </c>
      <c r="CA13">
        <v>207636</v>
      </c>
      <c r="CB13">
        <v>11512</v>
      </c>
      <c r="CC13">
        <v>33944</v>
      </c>
      <c r="CD13">
        <v>4705</v>
      </c>
      <c r="CE13">
        <v>2099</v>
      </c>
      <c r="CF13">
        <v>167</v>
      </c>
      <c r="CG13">
        <v>0</v>
      </c>
      <c r="CH13">
        <v>0</v>
      </c>
      <c r="CI13">
        <v>262547</v>
      </c>
      <c r="CJ13">
        <v>196122</v>
      </c>
      <c r="CK13">
        <v>14966</v>
      </c>
      <c r="CL13">
        <v>36237</v>
      </c>
      <c r="CM13">
        <v>4355</v>
      </c>
      <c r="CN13">
        <v>482</v>
      </c>
      <c r="CO13">
        <v>41</v>
      </c>
      <c r="CP13">
        <v>870</v>
      </c>
      <c r="CQ13">
        <v>9474</v>
      </c>
      <c r="CR13">
        <v>339782</v>
      </c>
      <c r="CS13">
        <v>240996</v>
      </c>
      <c r="CT13">
        <v>24144</v>
      </c>
      <c r="CU13">
        <v>60971</v>
      </c>
      <c r="CV13">
        <v>7663</v>
      </c>
      <c r="CW13">
        <v>7274</v>
      </c>
      <c r="CX13">
        <v>255</v>
      </c>
      <c r="CY13">
        <v>262547</v>
      </c>
      <c r="CZ13">
        <v>196122</v>
      </c>
      <c r="DA13">
        <v>14966</v>
      </c>
      <c r="DB13">
        <v>40471</v>
      </c>
      <c r="DC13">
        <v>5508</v>
      </c>
      <c r="DD13">
        <v>5292</v>
      </c>
      <c r="DE13">
        <v>154</v>
      </c>
    </row>
    <row r="14" spans="1:109" x14ac:dyDescent="0.25">
      <c r="A14">
        <v>12</v>
      </c>
      <c r="B14">
        <v>12</v>
      </c>
      <c r="C14">
        <v>156039</v>
      </c>
      <c r="D14">
        <v>33600</v>
      </c>
      <c r="E14">
        <v>118607</v>
      </c>
      <c r="F14">
        <v>187305</v>
      </c>
      <c r="G14">
        <v>39439</v>
      </c>
      <c r="H14">
        <v>145219</v>
      </c>
      <c r="I14">
        <v>133993</v>
      </c>
      <c r="J14">
        <v>31002</v>
      </c>
      <c r="K14">
        <v>102991</v>
      </c>
      <c r="L14">
        <v>135302</v>
      </c>
      <c r="M14">
        <v>41629</v>
      </c>
      <c r="N14">
        <v>93673</v>
      </c>
      <c r="O14">
        <v>135981</v>
      </c>
      <c r="P14">
        <v>30651</v>
      </c>
      <c r="Q14">
        <v>100653</v>
      </c>
      <c r="R14">
        <v>170755</v>
      </c>
      <c r="S14">
        <v>26014</v>
      </c>
      <c r="T14">
        <v>137689</v>
      </c>
      <c r="U14">
        <v>172361</v>
      </c>
      <c r="V14">
        <v>34688</v>
      </c>
      <c r="W14">
        <v>130751</v>
      </c>
      <c r="X14">
        <v>260322</v>
      </c>
      <c r="Y14">
        <v>249264</v>
      </c>
      <c r="Z14">
        <v>3012</v>
      </c>
      <c r="AA14">
        <v>4866</v>
      </c>
      <c r="AB14">
        <v>1600</v>
      </c>
      <c r="AC14">
        <v>1328</v>
      </c>
      <c r="AD14">
        <v>36</v>
      </c>
      <c r="AE14">
        <v>3593</v>
      </c>
      <c r="AF14">
        <v>1177</v>
      </c>
      <c r="AG14">
        <v>544</v>
      </c>
      <c r="AH14">
        <v>225</v>
      </c>
      <c r="AI14">
        <v>0</v>
      </c>
      <c r="AJ14">
        <v>345367</v>
      </c>
      <c r="AK14">
        <v>324824</v>
      </c>
      <c r="AL14">
        <v>5672</v>
      </c>
      <c r="AM14">
        <v>8710</v>
      </c>
      <c r="AN14">
        <v>4263</v>
      </c>
      <c r="AO14">
        <v>1994</v>
      </c>
      <c r="AP14">
        <v>464</v>
      </c>
      <c r="AQ14">
        <v>0</v>
      </c>
      <c r="AR14">
        <v>0</v>
      </c>
      <c r="AS14">
        <v>259549</v>
      </c>
      <c r="AT14">
        <v>249102</v>
      </c>
      <c r="AU14">
        <v>2844</v>
      </c>
      <c r="AV14">
        <v>4487</v>
      </c>
      <c r="AW14">
        <v>1468</v>
      </c>
      <c r="AX14">
        <v>1341</v>
      </c>
      <c r="AY14">
        <v>67</v>
      </c>
      <c r="AZ14">
        <v>3492</v>
      </c>
      <c r="BA14">
        <v>1100</v>
      </c>
      <c r="BB14">
        <v>515</v>
      </c>
      <c r="BC14">
        <v>224</v>
      </c>
      <c r="BD14">
        <v>0</v>
      </c>
      <c r="BE14">
        <v>345146</v>
      </c>
      <c r="BF14">
        <v>325144</v>
      </c>
      <c r="BG14">
        <v>5542</v>
      </c>
      <c r="BH14">
        <v>8405</v>
      </c>
      <c r="BI14">
        <v>4184</v>
      </c>
      <c r="BJ14">
        <v>2015</v>
      </c>
      <c r="BK14">
        <v>401</v>
      </c>
      <c r="BL14">
        <v>5034</v>
      </c>
      <c r="BM14">
        <v>2773</v>
      </c>
      <c r="BN14">
        <v>522</v>
      </c>
      <c r="BO14">
        <v>201</v>
      </c>
      <c r="BP14">
        <v>5690</v>
      </c>
      <c r="BQ14">
        <v>345944</v>
      </c>
      <c r="BR14">
        <v>329400</v>
      </c>
      <c r="BS14">
        <v>4367</v>
      </c>
      <c r="BT14">
        <v>6971</v>
      </c>
      <c r="BU14">
        <v>3195</v>
      </c>
      <c r="BV14">
        <v>2123</v>
      </c>
      <c r="BW14">
        <v>302</v>
      </c>
      <c r="BX14">
        <v>0</v>
      </c>
      <c r="BY14">
        <v>0</v>
      </c>
      <c r="BZ14">
        <v>258373</v>
      </c>
      <c r="CA14">
        <v>248808</v>
      </c>
      <c r="CB14">
        <v>2428</v>
      </c>
      <c r="CC14">
        <v>3614</v>
      </c>
      <c r="CD14">
        <v>2068</v>
      </c>
      <c r="CE14">
        <v>1498</v>
      </c>
      <c r="CF14">
        <v>164</v>
      </c>
      <c r="CG14">
        <v>0</v>
      </c>
      <c r="CH14">
        <v>0</v>
      </c>
      <c r="CI14">
        <v>268328</v>
      </c>
      <c r="CJ14">
        <v>249609</v>
      </c>
      <c r="CK14">
        <v>4090</v>
      </c>
      <c r="CL14">
        <v>3560</v>
      </c>
      <c r="CM14">
        <v>2330</v>
      </c>
      <c r="CN14">
        <v>454</v>
      </c>
      <c r="CO14">
        <v>402</v>
      </c>
      <c r="CP14">
        <v>674</v>
      </c>
      <c r="CQ14">
        <v>7209</v>
      </c>
      <c r="CR14">
        <v>351847</v>
      </c>
      <c r="CS14">
        <v>322679</v>
      </c>
      <c r="CT14">
        <v>6628</v>
      </c>
      <c r="CU14">
        <v>9274</v>
      </c>
      <c r="CV14">
        <v>4538</v>
      </c>
      <c r="CW14">
        <v>6236</v>
      </c>
      <c r="CX14">
        <v>998</v>
      </c>
      <c r="CY14">
        <v>268328</v>
      </c>
      <c r="CZ14">
        <v>249609</v>
      </c>
      <c r="DA14">
        <v>4090</v>
      </c>
      <c r="DB14">
        <v>5276</v>
      </c>
      <c r="DC14">
        <v>3070</v>
      </c>
      <c r="DD14">
        <v>4541</v>
      </c>
      <c r="DE14">
        <v>590</v>
      </c>
    </row>
    <row r="15" spans="1:109" x14ac:dyDescent="0.25">
      <c r="A15">
        <v>13</v>
      </c>
      <c r="B15">
        <v>13</v>
      </c>
      <c r="C15">
        <v>151422</v>
      </c>
      <c r="D15">
        <v>74701</v>
      </c>
      <c r="E15">
        <v>72710</v>
      </c>
      <c r="F15">
        <v>183862</v>
      </c>
      <c r="G15">
        <v>87920</v>
      </c>
      <c r="H15">
        <v>93267</v>
      </c>
      <c r="I15">
        <v>130040</v>
      </c>
      <c r="J15">
        <v>69296</v>
      </c>
      <c r="K15">
        <v>60744</v>
      </c>
      <c r="L15">
        <v>133792</v>
      </c>
      <c r="M15">
        <v>78824</v>
      </c>
      <c r="N15">
        <v>54968</v>
      </c>
      <c r="O15">
        <v>134485</v>
      </c>
      <c r="P15">
        <v>68828</v>
      </c>
      <c r="Q15">
        <v>61426</v>
      </c>
      <c r="R15">
        <v>161619</v>
      </c>
      <c r="S15">
        <v>65566</v>
      </c>
      <c r="T15">
        <v>86784</v>
      </c>
      <c r="U15">
        <v>164879</v>
      </c>
      <c r="V15">
        <v>78156</v>
      </c>
      <c r="W15">
        <v>78979</v>
      </c>
      <c r="X15">
        <v>275900</v>
      </c>
      <c r="Y15">
        <v>226259</v>
      </c>
      <c r="Z15">
        <v>20588</v>
      </c>
      <c r="AA15">
        <v>24417</v>
      </c>
      <c r="AB15">
        <v>2543</v>
      </c>
      <c r="AC15">
        <v>2003</v>
      </c>
      <c r="AD15">
        <v>70</v>
      </c>
      <c r="AE15">
        <v>22067</v>
      </c>
      <c r="AF15">
        <v>1936</v>
      </c>
      <c r="AG15">
        <v>804</v>
      </c>
      <c r="AH15">
        <v>283</v>
      </c>
      <c r="AI15">
        <v>0</v>
      </c>
      <c r="AJ15">
        <v>358578</v>
      </c>
      <c r="AK15">
        <v>281182</v>
      </c>
      <c r="AL15">
        <v>33280</v>
      </c>
      <c r="AM15">
        <v>41078</v>
      </c>
      <c r="AN15">
        <v>5692</v>
      </c>
      <c r="AO15">
        <v>3734</v>
      </c>
      <c r="AP15">
        <v>361</v>
      </c>
      <c r="AQ15">
        <v>0</v>
      </c>
      <c r="AR15">
        <v>0</v>
      </c>
      <c r="AS15">
        <v>274930</v>
      </c>
      <c r="AT15">
        <v>226338</v>
      </c>
      <c r="AU15">
        <v>19934</v>
      </c>
      <c r="AV15">
        <v>24177</v>
      </c>
      <c r="AW15">
        <v>2276</v>
      </c>
      <c r="AX15">
        <v>2018</v>
      </c>
      <c r="AY15">
        <v>65</v>
      </c>
      <c r="AZ15">
        <v>22022</v>
      </c>
      <c r="BA15">
        <v>1690</v>
      </c>
      <c r="BB15">
        <v>733</v>
      </c>
      <c r="BC15">
        <v>379</v>
      </c>
      <c r="BD15">
        <v>0</v>
      </c>
      <c r="BE15">
        <v>358217</v>
      </c>
      <c r="BF15">
        <v>281978</v>
      </c>
      <c r="BG15">
        <v>32443</v>
      </c>
      <c r="BH15">
        <v>40968</v>
      </c>
      <c r="BI15">
        <v>5460</v>
      </c>
      <c r="BJ15">
        <v>3964</v>
      </c>
      <c r="BK15">
        <v>431</v>
      </c>
      <c r="BL15">
        <v>29755</v>
      </c>
      <c r="BM15">
        <v>3391</v>
      </c>
      <c r="BN15">
        <v>856</v>
      </c>
      <c r="BO15">
        <v>307</v>
      </c>
      <c r="BP15">
        <v>9420</v>
      </c>
      <c r="BQ15">
        <v>354016</v>
      </c>
      <c r="BR15">
        <v>284518</v>
      </c>
      <c r="BS15">
        <v>27319</v>
      </c>
      <c r="BT15">
        <v>38117</v>
      </c>
      <c r="BU15">
        <v>4347</v>
      </c>
      <c r="BV15">
        <v>3603</v>
      </c>
      <c r="BW15">
        <v>292</v>
      </c>
      <c r="BX15">
        <v>0</v>
      </c>
      <c r="BY15">
        <v>0</v>
      </c>
      <c r="BZ15">
        <v>270074</v>
      </c>
      <c r="CA15">
        <v>225547</v>
      </c>
      <c r="CB15">
        <v>16642</v>
      </c>
      <c r="CC15">
        <v>23988</v>
      </c>
      <c r="CD15">
        <v>2967</v>
      </c>
      <c r="CE15">
        <v>2421</v>
      </c>
      <c r="CF15">
        <v>179</v>
      </c>
      <c r="CG15">
        <v>0</v>
      </c>
      <c r="CH15">
        <v>0</v>
      </c>
      <c r="CI15">
        <v>286339</v>
      </c>
      <c r="CJ15">
        <v>227132</v>
      </c>
      <c r="CK15">
        <v>22958</v>
      </c>
      <c r="CL15">
        <v>21765</v>
      </c>
      <c r="CM15">
        <v>3019</v>
      </c>
      <c r="CN15">
        <v>493</v>
      </c>
      <c r="CO15">
        <v>51</v>
      </c>
      <c r="CP15">
        <v>712</v>
      </c>
      <c r="CQ15">
        <v>10209</v>
      </c>
      <c r="CR15">
        <v>364453</v>
      </c>
      <c r="CS15">
        <v>277316</v>
      </c>
      <c r="CT15">
        <v>35235</v>
      </c>
      <c r="CU15">
        <v>40392</v>
      </c>
      <c r="CV15">
        <v>5921</v>
      </c>
      <c r="CW15">
        <v>8164</v>
      </c>
      <c r="CX15">
        <v>429</v>
      </c>
      <c r="CY15">
        <v>286339</v>
      </c>
      <c r="CZ15">
        <v>227132</v>
      </c>
      <c r="DA15">
        <v>22958</v>
      </c>
      <c r="DB15">
        <v>26645</v>
      </c>
      <c r="DC15">
        <v>4141</v>
      </c>
      <c r="DD15">
        <v>5970</v>
      </c>
      <c r="DE15">
        <v>279</v>
      </c>
    </row>
    <row r="16" spans="1:109" x14ac:dyDescent="0.25">
      <c r="A16">
        <v>14</v>
      </c>
      <c r="B16">
        <v>14</v>
      </c>
      <c r="C16">
        <v>145521</v>
      </c>
      <c r="D16">
        <v>39405</v>
      </c>
      <c r="E16">
        <v>102676</v>
      </c>
      <c r="F16">
        <v>176128</v>
      </c>
      <c r="G16">
        <v>47601</v>
      </c>
      <c r="H16">
        <v>126034</v>
      </c>
      <c r="I16">
        <v>125199</v>
      </c>
      <c r="J16">
        <v>37622</v>
      </c>
      <c r="K16">
        <v>87577</v>
      </c>
      <c r="L16">
        <v>125923</v>
      </c>
      <c r="M16">
        <v>43029</v>
      </c>
      <c r="N16">
        <v>82894</v>
      </c>
      <c r="O16">
        <v>126693</v>
      </c>
      <c r="P16">
        <v>36281</v>
      </c>
      <c r="Q16">
        <v>86194</v>
      </c>
      <c r="R16">
        <v>158643</v>
      </c>
      <c r="S16">
        <v>32201</v>
      </c>
      <c r="T16">
        <v>119499</v>
      </c>
      <c r="U16">
        <v>160222</v>
      </c>
      <c r="V16">
        <v>40457</v>
      </c>
      <c r="W16">
        <v>113181</v>
      </c>
      <c r="X16">
        <v>263981</v>
      </c>
      <c r="Y16">
        <v>252960</v>
      </c>
      <c r="Z16">
        <v>3161</v>
      </c>
      <c r="AA16">
        <v>4440</v>
      </c>
      <c r="AB16">
        <v>1377</v>
      </c>
      <c r="AC16">
        <v>1752</v>
      </c>
      <c r="AD16">
        <v>35</v>
      </c>
      <c r="AE16">
        <v>3724</v>
      </c>
      <c r="AF16">
        <v>1006</v>
      </c>
      <c r="AG16">
        <v>431</v>
      </c>
      <c r="AH16">
        <v>212</v>
      </c>
      <c r="AI16">
        <v>0</v>
      </c>
      <c r="AJ16">
        <v>346779</v>
      </c>
      <c r="AK16">
        <v>327590</v>
      </c>
      <c r="AL16">
        <v>5756</v>
      </c>
      <c r="AM16">
        <v>7422</v>
      </c>
      <c r="AN16">
        <v>3948</v>
      </c>
      <c r="AO16">
        <v>2366</v>
      </c>
      <c r="AP16">
        <v>211</v>
      </c>
      <c r="AQ16">
        <v>0</v>
      </c>
      <c r="AR16">
        <v>0</v>
      </c>
      <c r="AS16">
        <v>262580</v>
      </c>
      <c r="AT16">
        <v>251846</v>
      </c>
      <c r="AU16">
        <v>3033</v>
      </c>
      <c r="AV16">
        <v>4274</v>
      </c>
      <c r="AW16">
        <v>1234</v>
      </c>
      <c r="AX16">
        <v>1929</v>
      </c>
      <c r="AY16">
        <v>39</v>
      </c>
      <c r="AZ16">
        <v>3626</v>
      </c>
      <c r="BA16">
        <v>890</v>
      </c>
      <c r="BB16">
        <v>582</v>
      </c>
      <c r="BC16">
        <v>158</v>
      </c>
      <c r="BD16">
        <v>0</v>
      </c>
      <c r="BE16">
        <v>346384</v>
      </c>
      <c r="BF16">
        <v>327130</v>
      </c>
      <c r="BG16">
        <v>5594</v>
      </c>
      <c r="BH16">
        <v>7360</v>
      </c>
      <c r="BI16">
        <v>3862</v>
      </c>
      <c r="BJ16">
        <v>2771</v>
      </c>
      <c r="BK16">
        <v>254</v>
      </c>
      <c r="BL16">
        <v>4718</v>
      </c>
      <c r="BM16">
        <v>2829</v>
      </c>
      <c r="BN16">
        <v>629</v>
      </c>
      <c r="BO16">
        <v>389</v>
      </c>
      <c r="BP16">
        <v>5011</v>
      </c>
      <c r="BQ16">
        <v>344786</v>
      </c>
      <c r="BR16">
        <v>329186</v>
      </c>
      <c r="BS16">
        <v>3960</v>
      </c>
      <c r="BT16">
        <v>5887</v>
      </c>
      <c r="BU16">
        <v>3027</v>
      </c>
      <c r="BV16">
        <v>2853</v>
      </c>
      <c r="BW16">
        <v>185</v>
      </c>
      <c r="BX16">
        <v>0</v>
      </c>
      <c r="BY16">
        <v>0</v>
      </c>
      <c r="BZ16">
        <v>258007</v>
      </c>
      <c r="CA16">
        <v>247930</v>
      </c>
      <c r="CB16">
        <v>2347</v>
      </c>
      <c r="CC16">
        <v>3706</v>
      </c>
      <c r="CD16">
        <v>1943</v>
      </c>
      <c r="CE16">
        <v>2154</v>
      </c>
      <c r="CF16">
        <v>114</v>
      </c>
      <c r="CG16">
        <v>0</v>
      </c>
      <c r="CH16">
        <v>0</v>
      </c>
      <c r="CI16">
        <v>270832</v>
      </c>
      <c r="CJ16">
        <v>250670</v>
      </c>
      <c r="CK16">
        <v>3943</v>
      </c>
      <c r="CL16">
        <v>3892</v>
      </c>
      <c r="CM16">
        <v>2217</v>
      </c>
      <c r="CN16">
        <v>594</v>
      </c>
      <c r="CO16">
        <v>52</v>
      </c>
      <c r="CP16">
        <v>603</v>
      </c>
      <c r="CQ16">
        <v>8861</v>
      </c>
      <c r="CR16">
        <v>351509</v>
      </c>
      <c r="CS16">
        <v>321691</v>
      </c>
      <c r="CT16">
        <v>6367</v>
      </c>
      <c r="CU16">
        <v>8354</v>
      </c>
      <c r="CV16">
        <v>4385</v>
      </c>
      <c r="CW16">
        <v>8567</v>
      </c>
      <c r="CX16">
        <v>366</v>
      </c>
      <c r="CY16">
        <v>270832</v>
      </c>
      <c r="CZ16">
        <v>250670</v>
      </c>
      <c r="DA16">
        <v>3943</v>
      </c>
      <c r="DB16">
        <v>5196</v>
      </c>
      <c r="DC16">
        <v>2967</v>
      </c>
      <c r="DD16">
        <v>6371</v>
      </c>
      <c r="DE16">
        <v>198</v>
      </c>
    </row>
    <row r="17" spans="1:109" x14ac:dyDescent="0.25">
      <c r="A17">
        <v>15</v>
      </c>
      <c r="B17">
        <v>15</v>
      </c>
      <c r="C17">
        <v>138609</v>
      </c>
      <c r="D17">
        <v>93022</v>
      </c>
      <c r="E17">
        <v>42537</v>
      </c>
      <c r="F17">
        <v>160647</v>
      </c>
      <c r="G17">
        <v>111967</v>
      </c>
      <c r="H17">
        <v>46274</v>
      </c>
      <c r="I17">
        <v>122471</v>
      </c>
      <c r="J17">
        <v>83233</v>
      </c>
      <c r="K17">
        <v>39238</v>
      </c>
      <c r="L17">
        <v>123383</v>
      </c>
      <c r="M17">
        <v>90707</v>
      </c>
      <c r="N17">
        <v>32676</v>
      </c>
      <c r="O17">
        <v>123959</v>
      </c>
      <c r="P17">
        <v>85133</v>
      </c>
      <c r="Q17">
        <v>35983</v>
      </c>
      <c r="R17">
        <v>148837</v>
      </c>
      <c r="S17">
        <v>86409</v>
      </c>
      <c r="T17">
        <v>56317</v>
      </c>
      <c r="U17">
        <v>152274</v>
      </c>
      <c r="V17">
        <v>100879</v>
      </c>
      <c r="W17">
        <v>44972</v>
      </c>
      <c r="X17">
        <v>247285</v>
      </c>
      <c r="Y17">
        <v>145377</v>
      </c>
      <c r="Z17">
        <v>8005</v>
      </c>
      <c r="AA17">
        <v>84859</v>
      </c>
      <c r="AB17">
        <v>6658</v>
      </c>
      <c r="AC17">
        <v>2079</v>
      </c>
      <c r="AD17">
        <v>74</v>
      </c>
      <c r="AE17">
        <v>80246</v>
      </c>
      <c r="AF17">
        <v>5683</v>
      </c>
      <c r="AG17">
        <v>418</v>
      </c>
      <c r="AH17">
        <v>1143</v>
      </c>
      <c r="AI17">
        <v>0</v>
      </c>
      <c r="AJ17">
        <v>349604</v>
      </c>
      <c r="AK17">
        <v>176732</v>
      </c>
      <c r="AL17">
        <v>20531</v>
      </c>
      <c r="AM17">
        <v>137480</v>
      </c>
      <c r="AN17">
        <v>15572</v>
      </c>
      <c r="AO17">
        <v>4153</v>
      </c>
      <c r="AP17">
        <v>660</v>
      </c>
      <c r="AQ17">
        <v>0</v>
      </c>
      <c r="AR17">
        <v>0</v>
      </c>
      <c r="AS17">
        <v>245363</v>
      </c>
      <c r="AT17">
        <v>146897</v>
      </c>
      <c r="AU17">
        <v>7262</v>
      </c>
      <c r="AV17">
        <v>83068</v>
      </c>
      <c r="AW17">
        <v>5699</v>
      </c>
      <c r="AX17">
        <v>1999</v>
      </c>
      <c r="AY17">
        <v>19</v>
      </c>
      <c r="AZ17">
        <v>78635</v>
      </c>
      <c r="BA17">
        <v>4784</v>
      </c>
      <c r="BB17">
        <v>367</v>
      </c>
      <c r="BC17">
        <v>1244</v>
      </c>
      <c r="BD17">
        <v>0</v>
      </c>
      <c r="BE17">
        <v>346377</v>
      </c>
      <c r="BF17">
        <v>179342</v>
      </c>
      <c r="BG17">
        <v>18514</v>
      </c>
      <c r="BH17">
        <v>134263</v>
      </c>
      <c r="BI17">
        <v>14689</v>
      </c>
      <c r="BJ17">
        <v>4339</v>
      </c>
      <c r="BK17">
        <v>461</v>
      </c>
      <c r="BL17">
        <v>121822</v>
      </c>
      <c r="BM17">
        <v>11884</v>
      </c>
      <c r="BN17">
        <v>428</v>
      </c>
      <c r="BO17">
        <v>620</v>
      </c>
      <c r="BP17">
        <v>13738</v>
      </c>
      <c r="BQ17">
        <v>312015</v>
      </c>
      <c r="BR17">
        <v>175810</v>
      </c>
      <c r="BS17">
        <v>14063</v>
      </c>
      <c r="BT17">
        <v>112851</v>
      </c>
      <c r="BU17">
        <v>8973</v>
      </c>
      <c r="BV17">
        <v>3530</v>
      </c>
      <c r="BW17">
        <v>479</v>
      </c>
      <c r="BX17">
        <v>0</v>
      </c>
      <c r="BY17">
        <v>0</v>
      </c>
      <c r="BZ17">
        <v>234589</v>
      </c>
      <c r="CA17">
        <v>143164</v>
      </c>
      <c r="CB17">
        <v>8857</v>
      </c>
      <c r="CC17">
        <v>75016</v>
      </c>
      <c r="CD17">
        <v>6814</v>
      </c>
      <c r="CE17">
        <v>2405</v>
      </c>
      <c r="CF17">
        <v>303</v>
      </c>
      <c r="CG17">
        <v>0</v>
      </c>
      <c r="CH17">
        <v>0</v>
      </c>
      <c r="CI17">
        <v>271440</v>
      </c>
      <c r="CJ17">
        <v>142723</v>
      </c>
      <c r="CK17">
        <v>15203</v>
      </c>
      <c r="CL17">
        <v>88430</v>
      </c>
      <c r="CM17">
        <v>12234</v>
      </c>
      <c r="CN17">
        <v>459</v>
      </c>
      <c r="CO17">
        <v>104</v>
      </c>
      <c r="CP17">
        <v>1368</v>
      </c>
      <c r="CQ17">
        <v>10919</v>
      </c>
      <c r="CR17">
        <v>357009</v>
      </c>
      <c r="CS17">
        <v>169458</v>
      </c>
      <c r="CT17">
        <v>23602</v>
      </c>
      <c r="CU17">
        <v>140890</v>
      </c>
      <c r="CV17">
        <v>19388</v>
      </c>
      <c r="CW17">
        <v>7041</v>
      </c>
      <c r="CX17">
        <v>575</v>
      </c>
      <c r="CY17">
        <v>271440</v>
      </c>
      <c r="CZ17">
        <v>142723</v>
      </c>
      <c r="DA17">
        <v>15203</v>
      </c>
      <c r="DB17">
        <v>95766</v>
      </c>
      <c r="DC17">
        <v>14239</v>
      </c>
      <c r="DD17">
        <v>5156</v>
      </c>
      <c r="DE17">
        <v>391</v>
      </c>
    </row>
    <row r="18" spans="1:109" x14ac:dyDescent="0.25">
      <c r="A18">
        <v>16</v>
      </c>
      <c r="B18">
        <v>16</v>
      </c>
      <c r="C18">
        <v>123302</v>
      </c>
      <c r="D18">
        <v>75714</v>
      </c>
      <c r="E18">
        <v>44613</v>
      </c>
      <c r="F18">
        <v>148577</v>
      </c>
      <c r="G18">
        <v>91054</v>
      </c>
      <c r="H18">
        <v>55079</v>
      </c>
      <c r="I18">
        <v>106145</v>
      </c>
      <c r="J18">
        <v>66639</v>
      </c>
      <c r="K18">
        <v>39506</v>
      </c>
      <c r="L18">
        <v>107014</v>
      </c>
      <c r="M18">
        <v>73611</v>
      </c>
      <c r="N18">
        <v>33403</v>
      </c>
      <c r="O18">
        <v>107537</v>
      </c>
      <c r="P18">
        <v>69276</v>
      </c>
      <c r="Q18">
        <v>35624</v>
      </c>
      <c r="R18">
        <v>133269</v>
      </c>
      <c r="S18">
        <v>71436</v>
      </c>
      <c r="T18">
        <v>55153</v>
      </c>
      <c r="U18">
        <v>137307</v>
      </c>
      <c r="V18">
        <v>82367</v>
      </c>
      <c r="W18">
        <v>48999</v>
      </c>
      <c r="X18">
        <v>253598</v>
      </c>
      <c r="Y18">
        <v>172271</v>
      </c>
      <c r="Z18">
        <v>7034</v>
      </c>
      <c r="AA18">
        <v>66297</v>
      </c>
      <c r="AB18">
        <v>4775</v>
      </c>
      <c r="AC18">
        <v>3259</v>
      </c>
      <c r="AD18">
        <v>169</v>
      </c>
      <c r="AE18">
        <v>62099</v>
      </c>
      <c r="AF18">
        <v>4261</v>
      </c>
      <c r="AG18">
        <v>654</v>
      </c>
      <c r="AH18">
        <v>943</v>
      </c>
      <c r="AI18">
        <v>0</v>
      </c>
      <c r="AJ18">
        <v>350211</v>
      </c>
      <c r="AK18">
        <v>213095</v>
      </c>
      <c r="AL18">
        <v>23804</v>
      </c>
      <c r="AM18">
        <v>102545</v>
      </c>
      <c r="AN18">
        <v>9469</v>
      </c>
      <c r="AO18">
        <v>5397</v>
      </c>
      <c r="AP18">
        <v>747</v>
      </c>
      <c r="AQ18">
        <v>0</v>
      </c>
      <c r="AR18">
        <v>0</v>
      </c>
      <c r="AS18">
        <v>251089</v>
      </c>
      <c r="AT18">
        <v>171623</v>
      </c>
      <c r="AU18">
        <v>7178</v>
      </c>
      <c r="AV18">
        <v>64790</v>
      </c>
      <c r="AW18">
        <v>4329</v>
      </c>
      <c r="AX18">
        <v>3080</v>
      </c>
      <c r="AY18">
        <v>205</v>
      </c>
      <c r="AZ18">
        <v>60933</v>
      </c>
      <c r="BA18">
        <v>3882</v>
      </c>
      <c r="BB18">
        <v>563</v>
      </c>
      <c r="BC18">
        <v>980</v>
      </c>
      <c r="BD18">
        <v>0</v>
      </c>
      <c r="BE18">
        <v>347189</v>
      </c>
      <c r="BF18">
        <v>212415</v>
      </c>
      <c r="BG18">
        <v>23350</v>
      </c>
      <c r="BH18">
        <v>101494</v>
      </c>
      <c r="BI18">
        <v>9522</v>
      </c>
      <c r="BJ18">
        <v>5304</v>
      </c>
      <c r="BK18">
        <v>737</v>
      </c>
      <c r="BL18">
        <v>88704</v>
      </c>
      <c r="BM18">
        <v>7512</v>
      </c>
      <c r="BN18">
        <v>602</v>
      </c>
      <c r="BO18">
        <v>1125</v>
      </c>
      <c r="BP18">
        <v>13118</v>
      </c>
      <c r="BQ18">
        <v>329907</v>
      </c>
      <c r="BR18">
        <v>205931</v>
      </c>
      <c r="BS18">
        <v>20187</v>
      </c>
      <c r="BT18">
        <v>95220</v>
      </c>
      <c r="BU18">
        <v>7380</v>
      </c>
      <c r="BV18">
        <v>4163</v>
      </c>
      <c r="BW18">
        <v>701</v>
      </c>
      <c r="BX18">
        <v>0</v>
      </c>
      <c r="BY18">
        <v>0</v>
      </c>
      <c r="BZ18">
        <v>245846</v>
      </c>
      <c r="CA18">
        <v>163320</v>
      </c>
      <c r="CB18">
        <v>12170</v>
      </c>
      <c r="CC18">
        <v>63868</v>
      </c>
      <c r="CD18">
        <v>5204</v>
      </c>
      <c r="CE18">
        <v>2921</v>
      </c>
      <c r="CF18">
        <v>372</v>
      </c>
      <c r="CG18">
        <v>0</v>
      </c>
      <c r="CH18">
        <v>0</v>
      </c>
      <c r="CI18">
        <v>272466</v>
      </c>
      <c r="CJ18">
        <v>163954</v>
      </c>
      <c r="CK18">
        <v>21077</v>
      </c>
      <c r="CL18">
        <v>67828</v>
      </c>
      <c r="CM18">
        <v>6243</v>
      </c>
      <c r="CN18">
        <v>668</v>
      </c>
      <c r="CO18">
        <v>98</v>
      </c>
      <c r="CP18">
        <v>1228</v>
      </c>
      <c r="CQ18">
        <v>11370</v>
      </c>
      <c r="CR18">
        <v>357161</v>
      </c>
      <c r="CS18">
        <v>198303</v>
      </c>
      <c r="CT18">
        <v>33015</v>
      </c>
      <c r="CU18">
        <v>109684</v>
      </c>
      <c r="CV18">
        <v>10640</v>
      </c>
      <c r="CW18">
        <v>9156</v>
      </c>
      <c r="CX18">
        <v>572</v>
      </c>
      <c r="CY18">
        <v>272466</v>
      </c>
      <c r="CZ18">
        <v>163954</v>
      </c>
      <c r="DA18">
        <v>21077</v>
      </c>
      <c r="DB18">
        <v>74644</v>
      </c>
      <c r="DC18">
        <v>7733</v>
      </c>
      <c r="DD18">
        <v>6709</v>
      </c>
      <c r="DE18">
        <v>404</v>
      </c>
    </row>
    <row r="19" spans="1:109" x14ac:dyDescent="0.25">
      <c r="A19">
        <v>17</v>
      </c>
      <c r="B19">
        <v>17</v>
      </c>
      <c r="C19">
        <v>134072</v>
      </c>
      <c r="D19">
        <v>49722</v>
      </c>
      <c r="E19">
        <v>81166</v>
      </c>
      <c r="F19">
        <v>157074</v>
      </c>
      <c r="G19">
        <v>50166</v>
      </c>
      <c r="H19">
        <v>104904</v>
      </c>
      <c r="I19">
        <v>114237</v>
      </c>
      <c r="J19">
        <v>44842</v>
      </c>
      <c r="K19">
        <v>69395</v>
      </c>
      <c r="L19">
        <v>116219</v>
      </c>
      <c r="M19">
        <v>54725</v>
      </c>
      <c r="N19">
        <v>61494</v>
      </c>
      <c r="O19">
        <v>116994</v>
      </c>
      <c r="P19">
        <v>46373</v>
      </c>
      <c r="Q19">
        <v>67390</v>
      </c>
      <c r="R19">
        <v>148525</v>
      </c>
      <c r="S19">
        <v>52679</v>
      </c>
      <c r="T19">
        <v>88990</v>
      </c>
      <c r="U19">
        <v>152361</v>
      </c>
      <c r="V19">
        <v>50603</v>
      </c>
      <c r="W19">
        <v>95347</v>
      </c>
      <c r="X19">
        <v>277101</v>
      </c>
      <c r="Y19">
        <v>262341</v>
      </c>
      <c r="Z19">
        <v>2184</v>
      </c>
      <c r="AA19">
        <v>7701</v>
      </c>
      <c r="AB19">
        <v>1955</v>
      </c>
      <c r="AC19">
        <v>2722</v>
      </c>
      <c r="AD19">
        <v>63</v>
      </c>
      <c r="AE19">
        <v>6061</v>
      </c>
      <c r="AF19">
        <v>1245</v>
      </c>
      <c r="AG19">
        <v>529</v>
      </c>
      <c r="AH19">
        <v>261</v>
      </c>
      <c r="AI19">
        <v>0</v>
      </c>
      <c r="AJ19">
        <v>354542</v>
      </c>
      <c r="AK19">
        <v>331126</v>
      </c>
      <c r="AL19">
        <v>4032</v>
      </c>
      <c r="AM19">
        <v>11880</v>
      </c>
      <c r="AN19">
        <v>4009</v>
      </c>
      <c r="AO19">
        <v>3839</v>
      </c>
      <c r="AP19">
        <v>299</v>
      </c>
      <c r="AQ19">
        <v>0</v>
      </c>
      <c r="AR19">
        <v>0</v>
      </c>
      <c r="AS19">
        <v>277434</v>
      </c>
      <c r="AT19">
        <v>262830</v>
      </c>
      <c r="AU19">
        <v>2255</v>
      </c>
      <c r="AV19">
        <v>7507</v>
      </c>
      <c r="AW19">
        <v>1875</v>
      </c>
      <c r="AX19">
        <v>2798</v>
      </c>
      <c r="AY19">
        <v>48</v>
      </c>
      <c r="AZ19">
        <v>5974</v>
      </c>
      <c r="BA19">
        <v>1287</v>
      </c>
      <c r="BB19">
        <v>572</v>
      </c>
      <c r="BC19">
        <v>342</v>
      </c>
      <c r="BD19">
        <v>0</v>
      </c>
      <c r="BE19">
        <v>355848</v>
      </c>
      <c r="BF19">
        <v>332400</v>
      </c>
      <c r="BG19">
        <v>4078</v>
      </c>
      <c r="BH19">
        <v>11819</v>
      </c>
      <c r="BI19">
        <v>4130</v>
      </c>
      <c r="BJ19">
        <v>4105</v>
      </c>
      <c r="BK19">
        <v>289</v>
      </c>
      <c r="BL19">
        <v>7705</v>
      </c>
      <c r="BM19">
        <v>2955</v>
      </c>
      <c r="BN19">
        <v>678</v>
      </c>
      <c r="BO19">
        <v>430</v>
      </c>
      <c r="BP19">
        <v>7482</v>
      </c>
      <c r="BQ19">
        <v>361714</v>
      </c>
      <c r="BR19">
        <v>340771</v>
      </c>
      <c r="BS19">
        <v>3537</v>
      </c>
      <c r="BT19">
        <v>10586</v>
      </c>
      <c r="BU19">
        <v>3533</v>
      </c>
      <c r="BV19">
        <v>3899</v>
      </c>
      <c r="BW19">
        <v>210</v>
      </c>
      <c r="BX19">
        <v>0</v>
      </c>
      <c r="BY19">
        <v>0</v>
      </c>
      <c r="BZ19">
        <v>281524</v>
      </c>
      <c r="CA19">
        <v>266780</v>
      </c>
      <c r="CB19">
        <v>2284</v>
      </c>
      <c r="CC19">
        <v>7028</v>
      </c>
      <c r="CD19">
        <v>2764</v>
      </c>
      <c r="CE19">
        <v>2985</v>
      </c>
      <c r="CF19">
        <v>146</v>
      </c>
      <c r="CG19">
        <v>0</v>
      </c>
      <c r="CH19">
        <v>0</v>
      </c>
      <c r="CI19">
        <v>271764</v>
      </c>
      <c r="CJ19">
        <v>250369</v>
      </c>
      <c r="CK19">
        <v>3088</v>
      </c>
      <c r="CL19">
        <v>6521</v>
      </c>
      <c r="CM19">
        <v>1885</v>
      </c>
      <c r="CN19">
        <v>840</v>
      </c>
      <c r="CO19">
        <v>22</v>
      </c>
      <c r="CP19">
        <v>591</v>
      </c>
      <c r="CQ19">
        <v>8448</v>
      </c>
      <c r="CR19">
        <v>344196</v>
      </c>
      <c r="CS19">
        <v>314897</v>
      </c>
      <c r="CT19">
        <v>4527</v>
      </c>
      <c r="CU19">
        <v>12231</v>
      </c>
      <c r="CV19">
        <v>3383</v>
      </c>
      <c r="CW19">
        <v>7809</v>
      </c>
      <c r="CX19">
        <v>271</v>
      </c>
      <c r="CY19">
        <v>271764</v>
      </c>
      <c r="CZ19">
        <v>250369</v>
      </c>
      <c r="DA19">
        <v>3088</v>
      </c>
      <c r="DB19">
        <v>8636</v>
      </c>
      <c r="DC19">
        <v>2561</v>
      </c>
      <c r="DD19">
        <v>5881</v>
      </c>
      <c r="DE19">
        <v>190</v>
      </c>
    </row>
    <row r="20" spans="1:109" x14ac:dyDescent="0.25">
      <c r="A20">
        <v>18</v>
      </c>
      <c r="B20">
        <v>18</v>
      </c>
      <c r="C20">
        <v>162158</v>
      </c>
      <c r="D20">
        <v>66196</v>
      </c>
      <c r="E20">
        <v>91680</v>
      </c>
      <c r="F20">
        <v>196571</v>
      </c>
      <c r="G20">
        <v>78552</v>
      </c>
      <c r="H20">
        <v>115300</v>
      </c>
      <c r="I20">
        <v>141417</v>
      </c>
      <c r="J20">
        <v>62701</v>
      </c>
      <c r="K20">
        <v>78716</v>
      </c>
      <c r="L20">
        <v>143173</v>
      </c>
      <c r="M20">
        <v>72235</v>
      </c>
      <c r="N20">
        <v>70938</v>
      </c>
      <c r="O20">
        <v>143653</v>
      </c>
      <c r="P20">
        <v>60188</v>
      </c>
      <c r="Q20">
        <v>78584</v>
      </c>
      <c r="R20">
        <v>171864</v>
      </c>
      <c r="S20">
        <v>56360</v>
      </c>
      <c r="T20">
        <v>105545</v>
      </c>
      <c r="U20">
        <v>176511</v>
      </c>
      <c r="V20">
        <v>67626</v>
      </c>
      <c r="W20">
        <v>100754</v>
      </c>
      <c r="X20">
        <v>287758</v>
      </c>
      <c r="Y20">
        <v>265428</v>
      </c>
      <c r="Z20">
        <v>6738</v>
      </c>
      <c r="AA20">
        <v>11130</v>
      </c>
      <c r="AB20">
        <v>2622</v>
      </c>
      <c r="AC20">
        <v>1576</v>
      </c>
      <c r="AD20">
        <v>26</v>
      </c>
      <c r="AE20">
        <v>10114</v>
      </c>
      <c r="AF20">
        <v>1986</v>
      </c>
      <c r="AG20">
        <v>383</v>
      </c>
      <c r="AH20">
        <v>411</v>
      </c>
      <c r="AI20">
        <v>0</v>
      </c>
      <c r="AJ20">
        <v>372415</v>
      </c>
      <c r="AK20">
        <v>332921</v>
      </c>
      <c r="AL20">
        <v>15045</v>
      </c>
      <c r="AM20">
        <v>18900</v>
      </c>
      <c r="AN20">
        <v>5373</v>
      </c>
      <c r="AO20">
        <v>2256</v>
      </c>
      <c r="AP20">
        <v>329</v>
      </c>
      <c r="AQ20">
        <v>0</v>
      </c>
      <c r="AR20">
        <v>0</v>
      </c>
      <c r="AS20">
        <v>287014</v>
      </c>
      <c r="AT20">
        <v>265362</v>
      </c>
      <c r="AU20">
        <v>6496</v>
      </c>
      <c r="AV20">
        <v>10805</v>
      </c>
      <c r="AW20">
        <v>2572</v>
      </c>
      <c r="AX20">
        <v>1383</v>
      </c>
      <c r="AY20">
        <v>16</v>
      </c>
      <c r="AZ20">
        <v>9729</v>
      </c>
      <c r="BA20">
        <v>1927</v>
      </c>
      <c r="BB20">
        <v>392</v>
      </c>
      <c r="BC20">
        <v>323</v>
      </c>
      <c r="BD20">
        <v>0</v>
      </c>
      <c r="BE20">
        <v>372902</v>
      </c>
      <c r="BF20">
        <v>334258</v>
      </c>
      <c r="BG20">
        <v>14747</v>
      </c>
      <c r="BH20">
        <v>18361</v>
      </c>
      <c r="BI20">
        <v>5348</v>
      </c>
      <c r="BJ20">
        <v>2187</v>
      </c>
      <c r="BK20">
        <v>347</v>
      </c>
      <c r="BL20">
        <v>12981</v>
      </c>
      <c r="BM20">
        <v>3508</v>
      </c>
      <c r="BN20">
        <v>571</v>
      </c>
      <c r="BO20">
        <v>293</v>
      </c>
      <c r="BP20">
        <v>6472</v>
      </c>
      <c r="BQ20">
        <v>375950</v>
      </c>
      <c r="BR20">
        <v>344246</v>
      </c>
      <c r="BS20">
        <v>11634</v>
      </c>
      <c r="BT20">
        <v>14409</v>
      </c>
      <c r="BU20">
        <v>4232</v>
      </c>
      <c r="BV20">
        <v>2197</v>
      </c>
      <c r="BW20">
        <v>247</v>
      </c>
      <c r="BX20">
        <v>0</v>
      </c>
      <c r="BY20">
        <v>0</v>
      </c>
      <c r="BZ20">
        <v>288574</v>
      </c>
      <c r="CA20">
        <v>268668</v>
      </c>
      <c r="CB20">
        <v>6623</v>
      </c>
      <c r="CC20">
        <v>9172</v>
      </c>
      <c r="CD20">
        <v>2901</v>
      </c>
      <c r="CE20">
        <v>1528</v>
      </c>
      <c r="CF20">
        <v>144</v>
      </c>
      <c r="CG20">
        <v>0</v>
      </c>
      <c r="CH20">
        <v>0</v>
      </c>
      <c r="CI20">
        <v>296853</v>
      </c>
      <c r="CJ20">
        <v>262239</v>
      </c>
      <c r="CK20">
        <v>10065</v>
      </c>
      <c r="CL20">
        <v>11103</v>
      </c>
      <c r="CM20">
        <v>3075</v>
      </c>
      <c r="CN20">
        <v>341</v>
      </c>
      <c r="CO20">
        <v>50</v>
      </c>
      <c r="CP20">
        <v>613</v>
      </c>
      <c r="CQ20">
        <v>9367</v>
      </c>
      <c r="CR20">
        <v>374309</v>
      </c>
      <c r="CS20">
        <v>322848</v>
      </c>
      <c r="CT20">
        <v>16447</v>
      </c>
      <c r="CU20">
        <v>19966</v>
      </c>
      <c r="CV20">
        <v>5669</v>
      </c>
      <c r="CW20">
        <v>7051</v>
      </c>
      <c r="CX20">
        <v>349</v>
      </c>
      <c r="CY20">
        <v>296853</v>
      </c>
      <c r="CZ20">
        <v>262239</v>
      </c>
      <c r="DA20">
        <v>10065</v>
      </c>
      <c r="DB20">
        <v>13309</v>
      </c>
      <c r="DC20">
        <v>4085</v>
      </c>
      <c r="DD20">
        <v>5130</v>
      </c>
      <c r="DE20">
        <v>247</v>
      </c>
    </row>
    <row r="21" spans="1:109" x14ac:dyDescent="0.25">
      <c r="A21">
        <v>19</v>
      </c>
      <c r="B21">
        <v>19</v>
      </c>
      <c r="C21">
        <v>158384</v>
      </c>
      <c r="D21">
        <v>57561</v>
      </c>
      <c r="E21">
        <v>97102</v>
      </c>
      <c r="F21">
        <v>192967</v>
      </c>
      <c r="G21">
        <v>74968</v>
      </c>
      <c r="H21">
        <v>114892</v>
      </c>
      <c r="I21">
        <v>141637</v>
      </c>
      <c r="J21">
        <v>51684</v>
      </c>
      <c r="K21">
        <v>89953</v>
      </c>
      <c r="L21">
        <v>142473</v>
      </c>
      <c r="M21">
        <v>63126</v>
      </c>
      <c r="N21">
        <v>79347</v>
      </c>
      <c r="O21">
        <v>143542</v>
      </c>
      <c r="P21">
        <v>54634</v>
      </c>
      <c r="Q21">
        <v>85218</v>
      </c>
      <c r="R21">
        <v>164072</v>
      </c>
      <c r="S21">
        <v>44461</v>
      </c>
      <c r="T21">
        <v>112642</v>
      </c>
      <c r="U21">
        <v>165499</v>
      </c>
      <c r="V21">
        <v>57186</v>
      </c>
      <c r="W21">
        <v>100088</v>
      </c>
      <c r="X21">
        <v>251525</v>
      </c>
      <c r="Y21">
        <v>229615</v>
      </c>
      <c r="Z21">
        <v>4367</v>
      </c>
      <c r="AA21">
        <v>9530</v>
      </c>
      <c r="AB21">
        <v>6117</v>
      </c>
      <c r="AC21">
        <v>1598</v>
      </c>
      <c r="AD21">
        <v>39</v>
      </c>
      <c r="AE21">
        <v>8367</v>
      </c>
      <c r="AF21">
        <v>5445</v>
      </c>
      <c r="AG21">
        <v>284</v>
      </c>
      <c r="AH21">
        <v>557</v>
      </c>
      <c r="AI21">
        <v>0</v>
      </c>
      <c r="AJ21">
        <v>343338</v>
      </c>
      <c r="AK21">
        <v>302225</v>
      </c>
      <c r="AL21">
        <v>8219</v>
      </c>
      <c r="AM21">
        <v>15765</v>
      </c>
      <c r="AN21">
        <v>15762</v>
      </c>
      <c r="AO21">
        <v>2774</v>
      </c>
      <c r="AP21">
        <v>574</v>
      </c>
      <c r="AQ21">
        <v>0</v>
      </c>
      <c r="AR21">
        <v>0</v>
      </c>
      <c r="AS21">
        <v>248668</v>
      </c>
      <c r="AT21">
        <v>227818</v>
      </c>
      <c r="AU21">
        <v>4294</v>
      </c>
      <c r="AV21">
        <v>9110</v>
      </c>
      <c r="AW21">
        <v>5640</v>
      </c>
      <c r="AX21">
        <v>1531</v>
      </c>
      <c r="AY21">
        <v>35</v>
      </c>
      <c r="AZ21">
        <v>8012</v>
      </c>
      <c r="BA21">
        <v>5066</v>
      </c>
      <c r="BB21">
        <v>226</v>
      </c>
      <c r="BC21">
        <v>493</v>
      </c>
      <c r="BD21">
        <v>0</v>
      </c>
      <c r="BE21">
        <v>339345</v>
      </c>
      <c r="BF21">
        <v>300410</v>
      </c>
      <c r="BG21">
        <v>7867</v>
      </c>
      <c r="BH21">
        <v>15062</v>
      </c>
      <c r="BI21">
        <v>14591</v>
      </c>
      <c r="BJ21">
        <v>2632</v>
      </c>
      <c r="BK21">
        <v>525</v>
      </c>
      <c r="BL21">
        <v>10774</v>
      </c>
      <c r="BM21">
        <v>12225</v>
      </c>
      <c r="BN21">
        <v>311</v>
      </c>
      <c r="BO21">
        <v>225</v>
      </c>
      <c r="BP21">
        <v>7443</v>
      </c>
      <c r="BQ21">
        <v>319322</v>
      </c>
      <c r="BR21">
        <v>289698</v>
      </c>
      <c r="BS21">
        <v>6085</v>
      </c>
      <c r="BT21">
        <v>12464</v>
      </c>
      <c r="BU21">
        <v>9498</v>
      </c>
      <c r="BV21">
        <v>2006</v>
      </c>
      <c r="BW21">
        <v>257</v>
      </c>
      <c r="BX21">
        <v>0</v>
      </c>
      <c r="BY21">
        <v>0</v>
      </c>
      <c r="BZ21">
        <v>234964</v>
      </c>
      <c r="CA21">
        <v>215908</v>
      </c>
      <c r="CB21">
        <v>3498</v>
      </c>
      <c r="CC21">
        <v>8264</v>
      </c>
      <c r="CD21">
        <v>6092</v>
      </c>
      <c r="CE21">
        <v>1345</v>
      </c>
      <c r="CF21">
        <v>140</v>
      </c>
      <c r="CG21">
        <v>0</v>
      </c>
      <c r="CH21">
        <v>0</v>
      </c>
      <c r="CI21">
        <v>268771</v>
      </c>
      <c r="CJ21">
        <v>231160</v>
      </c>
      <c r="CK21">
        <v>6168</v>
      </c>
      <c r="CL21">
        <v>9505</v>
      </c>
      <c r="CM21">
        <v>13107</v>
      </c>
      <c r="CN21">
        <v>336</v>
      </c>
      <c r="CO21">
        <v>63</v>
      </c>
      <c r="CP21">
        <v>690</v>
      </c>
      <c r="CQ21">
        <v>7742</v>
      </c>
      <c r="CR21">
        <v>356458</v>
      </c>
      <c r="CS21">
        <v>299695</v>
      </c>
      <c r="CT21">
        <v>10186</v>
      </c>
      <c r="CU21">
        <v>16774</v>
      </c>
      <c r="CV21">
        <v>21682</v>
      </c>
      <c r="CW21">
        <v>6224</v>
      </c>
      <c r="CX21">
        <v>397</v>
      </c>
      <c r="CY21">
        <v>268771</v>
      </c>
      <c r="CZ21">
        <v>231160</v>
      </c>
      <c r="DA21">
        <v>6168</v>
      </c>
      <c r="DB21">
        <v>11302</v>
      </c>
      <c r="DC21">
        <v>14313</v>
      </c>
      <c r="DD21">
        <v>4342</v>
      </c>
      <c r="DE21">
        <v>237</v>
      </c>
    </row>
    <row r="22" spans="1:109" x14ac:dyDescent="0.25">
      <c r="A22">
        <v>20</v>
      </c>
      <c r="B22">
        <v>20</v>
      </c>
      <c r="C22">
        <v>142944</v>
      </c>
      <c r="D22">
        <v>47568</v>
      </c>
      <c r="E22">
        <v>91970</v>
      </c>
      <c r="F22">
        <v>175513</v>
      </c>
      <c r="G22">
        <v>56322</v>
      </c>
      <c r="H22">
        <v>116655</v>
      </c>
      <c r="I22">
        <v>122819</v>
      </c>
      <c r="J22">
        <v>42694</v>
      </c>
      <c r="K22">
        <v>80125</v>
      </c>
      <c r="L22">
        <v>124432</v>
      </c>
      <c r="M22">
        <v>53108</v>
      </c>
      <c r="N22">
        <v>71324</v>
      </c>
      <c r="O22">
        <v>125577</v>
      </c>
      <c r="P22">
        <v>43991</v>
      </c>
      <c r="Q22">
        <v>78012</v>
      </c>
      <c r="R22">
        <v>153965</v>
      </c>
      <c r="S22">
        <v>41644</v>
      </c>
      <c r="T22">
        <v>105327</v>
      </c>
      <c r="U22">
        <v>155564</v>
      </c>
      <c r="V22">
        <v>48407</v>
      </c>
      <c r="W22">
        <v>100105</v>
      </c>
      <c r="X22">
        <v>265190</v>
      </c>
      <c r="Y22">
        <v>243555</v>
      </c>
      <c r="Z22">
        <v>2894</v>
      </c>
      <c r="AA22">
        <v>14077</v>
      </c>
      <c r="AB22">
        <v>2082</v>
      </c>
      <c r="AC22">
        <v>2063</v>
      </c>
      <c r="AD22">
        <v>159</v>
      </c>
      <c r="AE22">
        <v>12083</v>
      </c>
      <c r="AF22">
        <v>1537</v>
      </c>
      <c r="AG22">
        <v>474</v>
      </c>
      <c r="AH22">
        <v>562</v>
      </c>
      <c r="AI22">
        <v>0</v>
      </c>
      <c r="AJ22">
        <v>349012</v>
      </c>
      <c r="AK22">
        <v>313392</v>
      </c>
      <c r="AL22">
        <v>5534</v>
      </c>
      <c r="AM22">
        <v>23377</v>
      </c>
      <c r="AN22">
        <v>4615</v>
      </c>
      <c r="AO22">
        <v>3563</v>
      </c>
      <c r="AP22">
        <v>423</v>
      </c>
      <c r="AQ22">
        <v>0</v>
      </c>
      <c r="AR22">
        <v>0</v>
      </c>
      <c r="AS22">
        <v>263535</v>
      </c>
      <c r="AT22">
        <v>242650</v>
      </c>
      <c r="AU22">
        <v>2874</v>
      </c>
      <c r="AV22">
        <v>13787</v>
      </c>
      <c r="AW22">
        <v>1878</v>
      </c>
      <c r="AX22">
        <v>2030</v>
      </c>
      <c r="AY22">
        <v>89</v>
      </c>
      <c r="AZ22">
        <v>11783</v>
      </c>
      <c r="BA22">
        <v>1494</v>
      </c>
      <c r="BB22">
        <v>363</v>
      </c>
      <c r="BC22">
        <v>482</v>
      </c>
      <c r="BD22">
        <v>0</v>
      </c>
      <c r="BE22">
        <v>347093</v>
      </c>
      <c r="BF22">
        <v>312988</v>
      </c>
      <c r="BG22">
        <v>5325</v>
      </c>
      <c r="BH22">
        <v>22563</v>
      </c>
      <c r="BI22">
        <v>4143</v>
      </c>
      <c r="BJ22">
        <v>3504</v>
      </c>
      <c r="BK22">
        <v>298</v>
      </c>
      <c r="BL22">
        <v>15997</v>
      </c>
      <c r="BM22">
        <v>2932</v>
      </c>
      <c r="BN22">
        <v>468</v>
      </c>
      <c r="BO22">
        <v>426</v>
      </c>
      <c r="BP22">
        <v>8867</v>
      </c>
      <c r="BQ22">
        <v>339044</v>
      </c>
      <c r="BR22">
        <v>311382</v>
      </c>
      <c r="BS22">
        <v>4040</v>
      </c>
      <c r="BT22">
        <v>18033</v>
      </c>
      <c r="BU22">
        <v>3232</v>
      </c>
      <c r="BV22">
        <v>3127</v>
      </c>
      <c r="BW22">
        <v>253</v>
      </c>
      <c r="BX22">
        <v>0</v>
      </c>
      <c r="BY22">
        <v>0</v>
      </c>
      <c r="BZ22">
        <v>253875</v>
      </c>
      <c r="CA22">
        <v>236448</v>
      </c>
      <c r="CB22">
        <v>2367</v>
      </c>
      <c r="CC22">
        <v>11388</v>
      </c>
      <c r="CD22">
        <v>1891</v>
      </c>
      <c r="CE22">
        <v>2169</v>
      </c>
      <c r="CF22">
        <v>142</v>
      </c>
      <c r="CG22">
        <v>0</v>
      </c>
      <c r="CH22">
        <v>0</v>
      </c>
      <c r="CI22">
        <v>270591</v>
      </c>
      <c r="CJ22">
        <v>239426</v>
      </c>
      <c r="CK22">
        <v>3878</v>
      </c>
      <c r="CL22">
        <v>13670</v>
      </c>
      <c r="CM22">
        <v>2838</v>
      </c>
      <c r="CN22">
        <v>552</v>
      </c>
      <c r="CO22">
        <v>47</v>
      </c>
      <c r="CP22">
        <v>705</v>
      </c>
      <c r="CQ22">
        <v>9475</v>
      </c>
      <c r="CR22">
        <v>353080</v>
      </c>
      <c r="CS22">
        <v>306147</v>
      </c>
      <c r="CT22">
        <v>6358</v>
      </c>
      <c r="CU22">
        <v>25497</v>
      </c>
      <c r="CV22">
        <v>5585</v>
      </c>
      <c r="CW22">
        <v>8330</v>
      </c>
      <c r="CX22">
        <v>305</v>
      </c>
      <c r="CY22">
        <v>270591</v>
      </c>
      <c r="CZ22">
        <v>239426</v>
      </c>
      <c r="DA22">
        <v>3878</v>
      </c>
      <c r="DB22">
        <v>16391</v>
      </c>
      <c r="DC22">
        <v>3677</v>
      </c>
      <c r="DD22">
        <v>6012</v>
      </c>
      <c r="DE22">
        <v>179</v>
      </c>
    </row>
    <row r="23" spans="1:109" x14ac:dyDescent="0.25">
      <c r="A23">
        <v>21</v>
      </c>
      <c r="B23">
        <v>21</v>
      </c>
      <c r="C23">
        <v>164047</v>
      </c>
      <c r="D23">
        <v>131777</v>
      </c>
      <c r="E23">
        <v>29548</v>
      </c>
      <c r="F23">
        <v>182516</v>
      </c>
      <c r="G23">
        <v>148335</v>
      </c>
      <c r="H23">
        <v>32477</v>
      </c>
      <c r="I23">
        <v>145811</v>
      </c>
      <c r="J23">
        <v>120973</v>
      </c>
      <c r="K23">
        <v>24838</v>
      </c>
      <c r="L23">
        <v>147063</v>
      </c>
      <c r="M23">
        <v>124739</v>
      </c>
      <c r="N23">
        <v>22324</v>
      </c>
      <c r="O23">
        <v>147682</v>
      </c>
      <c r="P23">
        <v>118349</v>
      </c>
      <c r="Q23">
        <v>26547</v>
      </c>
      <c r="R23">
        <v>176925</v>
      </c>
      <c r="S23">
        <v>127926</v>
      </c>
      <c r="T23">
        <v>42109</v>
      </c>
      <c r="U23">
        <v>184258</v>
      </c>
      <c r="V23">
        <v>150316</v>
      </c>
      <c r="W23">
        <v>29527</v>
      </c>
      <c r="X23">
        <v>278735</v>
      </c>
      <c r="Y23">
        <v>118445</v>
      </c>
      <c r="Z23">
        <v>5151</v>
      </c>
      <c r="AA23">
        <v>147099</v>
      </c>
      <c r="AB23">
        <v>6273</v>
      </c>
      <c r="AC23">
        <v>1679</v>
      </c>
      <c r="AD23">
        <v>50</v>
      </c>
      <c r="AE23">
        <v>144178</v>
      </c>
      <c r="AF23">
        <v>5750</v>
      </c>
      <c r="AG23">
        <v>485</v>
      </c>
      <c r="AH23">
        <v>766</v>
      </c>
      <c r="AI23">
        <v>0</v>
      </c>
      <c r="AJ23">
        <v>368210</v>
      </c>
      <c r="AK23">
        <v>142545</v>
      </c>
      <c r="AL23">
        <v>8459</v>
      </c>
      <c r="AM23">
        <v>200537</v>
      </c>
      <c r="AN23">
        <v>16037</v>
      </c>
      <c r="AO23">
        <v>3298</v>
      </c>
      <c r="AP23">
        <v>238</v>
      </c>
      <c r="AQ23">
        <v>0</v>
      </c>
      <c r="AR23">
        <v>0</v>
      </c>
      <c r="AS23">
        <v>280173</v>
      </c>
      <c r="AT23">
        <v>119643</v>
      </c>
      <c r="AU23">
        <v>4648</v>
      </c>
      <c r="AV23">
        <v>147916</v>
      </c>
      <c r="AW23">
        <v>6142</v>
      </c>
      <c r="AX23">
        <v>1824</v>
      </c>
      <c r="AY23">
        <v>34</v>
      </c>
      <c r="AZ23">
        <v>145100</v>
      </c>
      <c r="BA23">
        <v>5630</v>
      </c>
      <c r="BB23">
        <v>506</v>
      </c>
      <c r="BC23">
        <v>734</v>
      </c>
      <c r="BD23">
        <v>0</v>
      </c>
      <c r="BE23">
        <v>371481</v>
      </c>
      <c r="BF23">
        <v>144334</v>
      </c>
      <c r="BG23">
        <v>7691</v>
      </c>
      <c r="BH23">
        <v>202248</v>
      </c>
      <c r="BI23">
        <v>16106</v>
      </c>
      <c r="BJ23">
        <v>3299</v>
      </c>
      <c r="BK23">
        <v>223</v>
      </c>
      <c r="BL23">
        <v>194183</v>
      </c>
      <c r="BM23">
        <v>13466</v>
      </c>
      <c r="BN23">
        <v>606</v>
      </c>
      <c r="BO23">
        <v>1729</v>
      </c>
      <c r="BP23">
        <v>9431</v>
      </c>
      <c r="BQ23">
        <v>383194</v>
      </c>
      <c r="BR23">
        <v>154106</v>
      </c>
      <c r="BS23">
        <v>6949</v>
      </c>
      <c r="BT23">
        <v>209385</v>
      </c>
      <c r="BU23">
        <v>13770</v>
      </c>
      <c r="BV23">
        <v>2601</v>
      </c>
      <c r="BW23">
        <v>290</v>
      </c>
      <c r="BX23">
        <v>0</v>
      </c>
      <c r="BY23">
        <v>0</v>
      </c>
      <c r="BZ23">
        <v>295634</v>
      </c>
      <c r="CA23">
        <v>129177</v>
      </c>
      <c r="CB23">
        <v>4751</v>
      </c>
      <c r="CC23">
        <v>151027</v>
      </c>
      <c r="CD23">
        <v>10924</v>
      </c>
      <c r="CE23">
        <v>1913</v>
      </c>
      <c r="CF23">
        <v>206</v>
      </c>
      <c r="CG23">
        <v>0</v>
      </c>
      <c r="CH23">
        <v>0</v>
      </c>
      <c r="CI23">
        <v>296676</v>
      </c>
      <c r="CJ23">
        <v>119274</v>
      </c>
      <c r="CK23">
        <v>8195</v>
      </c>
      <c r="CL23">
        <v>145866</v>
      </c>
      <c r="CM23">
        <v>12987</v>
      </c>
      <c r="CN23">
        <v>415</v>
      </c>
      <c r="CO23">
        <v>44</v>
      </c>
      <c r="CP23">
        <v>1539</v>
      </c>
      <c r="CQ23">
        <v>8356</v>
      </c>
      <c r="CR23">
        <v>373782</v>
      </c>
      <c r="CS23">
        <v>139477</v>
      </c>
      <c r="CT23">
        <v>11629</v>
      </c>
      <c r="CU23">
        <v>202765</v>
      </c>
      <c r="CV23">
        <v>18316</v>
      </c>
      <c r="CW23">
        <v>4551</v>
      </c>
      <c r="CX23">
        <v>434</v>
      </c>
      <c r="CY23">
        <v>296676</v>
      </c>
      <c r="CZ23">
        <v>119274</v>
      </c>
      <c r="DA23">
        <v>8195</v>
      </c>
      <c r="DB23">
        <v>152747</v>
      </c>
      <c r="DC23">
        <v>14752</v>
      </c>
      <c r="DD23">
        <v>3420</v>
      </c>
      <c r="DE23">
        <v>293</v>
      </c>
    </row>
    <row r="24" spans="1:109" x14ac:dyDescent="0.25">
      <c r="A24">
        <v>22</v>
      </c>
      <c r="B24">
        <v>22</v>
      </c>
      <c r="C24">
        <v>157584</v>
      </c>
      <c r="D24">
        <v>84480</v>
      </c>
      <c r="E24">
        <v>69115</v>
      </c>
      <c r="F24">
        <v>183477</v>
      </c>
      <c r="G24">
        <v>103322</v>
      </c>
      <c r="H24">
        <v>77089</v>
      </c>
      <c r="I24">
        <v>142458</v>
      </c>
      <c r="J24">
        <v>77572</v>
      </c>
      <c r="K24">
        <v>64886</v>
      </c>
      <c r="L24">
        <v>143147</v>
      </c>
      <c r="M24">
        <v>87703</v>
      </c>
      <c r="N24">
        <v>55444</v>
      </c>
      <c r="O24">
        <v>144168</v>
      </c>
      <c r="P24">
        <v>80406</v>
      </c>
      <c r="Q24">
        <v>60055</v>
      </c>
      <c r="R24">
        <v>165278</v>
      </c>
      <c r="S24">
        <v>71017</v>
      </c>
      <c r="T24">
        <v>87070</v>
      </c>
      <c r="U24">
        <v>166849</v>
      </c>
      <c r="V24">
        <v>87450</v>
      </c>
      <c r="W24">
        <v>70478</v>
      </c>
      <c r="X24">
        <v>255968</v>
      </c>
      <c r="Y24">
        <v>217990</v>
      </c>
      <c r="Z24">
        <v>5545</v>
      </c>
      <c r="AA24">
        <v>21264</v>
      </c>
      <c r="AB24">
        <v>9132</v>
      </c>
      <c r="AC24">
        <v>1695</v>
      </c>
      <c r="AD24">
        <v>48</v>
      </c>
      <c r="AE24">
        <v>19562</v>
      </c>
      <c r="AF24">
        <v>7810</v>
      </c>
      <c r="AG24">
        <v>495</v>
      </c>
      <c r="AH24">
        <v>505</v>
      </c>
      <c r="AI24">
        <v>0</v>
      </c>
      <c r="AJ24">
        <v>341792</v>
      </c>
      <c r="AK24">
        <v>273232</v>
      </c>
      <c r="AL24">
        <v>11904</v>
      </c>
      <c r="AM24">
        <v>32569</v>
      </c>
      <c r="AN24">
        <v>22024</v>
      </c>
      <c r="AO24">
        <v>3046</v>
      </c>
      <c r="AP24">
        <v>195</v>
      </c>
      <c r="AQ24">
        <v>0</v>
      </c>
      <c r="AR24">
        <v>0</v>
      </c>
      <c r="AS24">
        <v>253394</v>
      </c>
      <c r="AT24">
        <v>216498</v>
      </c>
      <c r="AU24">
        <v>5291</v>
      </c>
      <c r="AV24">
        <v>21155</v>
      </c>
      <c r="AW24">
        <v>8343</v>
      </c>
      <c r="AX24">
        <v>1784</v>
      </c>
      <c r="AY24">
        <v>33</v>
      </c>
      <c r="AZ24">
        <v>19302</v>
      </c>
      <c r="BA24">
        <v>7088</v>
      </c>
      <c r="BB24">
        <v>465</v>
      </c>
      <c r="BC24">
        <v>517</v>
      </c>
      <c r="BD24">
        <v>0</v>
      </c>
      <c r="BE24">
        <v>339448</v>
      </c>
      <c r="BF24">
        <v>272540</v>
      </c>
      <c r="BG24">
        <v>11306</v>
      </c>
      <c r="BH24">
        <v>32501</v>
      </c>
      <c r="BI24">
        <v>20866</v>
      </c>
      <c r="BJ24">
        <v>3091</v>
      </c>
      <c r="BK24">
        <v>211</v>
      </c>
      <c r="BL24">
        <v>27150</v>
      </c>
      <c r="BM24">
        <v>17830</v>
      </c>
      <c r="BN24">
        <v>542</v>
      </c>
      <c r="BO24">
        <v>773</v>
      </c>
      <c r="BP24">
        <v>9259</v>
      </c>
      <c r="BQ24">
        <v>319918</v>
      </c>
      <c r="BR24">
        <v>266886</v>
      </c>
      <c r="BS24">
        <v>9447</v>
      </c>
      <c r="BT24">
        <v>27233</v>
      </c>
      <c r="BU24">
        <v>14843</v>
      </c>
      <c r="BV24">
        <v>2329</v>
      </c>
      <c r="BW24">
        <v>295</v>
      </c>
      <c r="BX24">
        <v>0</v>
      </c>
      <c r="BY24">
        <v>0</v>
      </c>
      <c r="BZ24">
        <v>252355</v>
      </c>
      <c r="CA24">
        <v>214121</v>
      </c>
      <c r="CB24">
        <v>6327</v>
      </c>
      <c r="CC24">
        <v>19131</v>
      </c>
      <c r="CD24">
        <v>11511</v>
      </c>
      <c r="CE24">
        <v>1700</v>
      </c>
      <c r="CF24">
        <v>190</v>
      </c>
      <c r="CG24">
        <v>0</v>
      </c>
      <c r="CH24">
        <v>0</v>
      </c>
      <c r="CI24">
        <v>284895</v>
      </c>
      <c r="CJ24">
        <v>224773</v>
      </c>
      <c r="CK24">
        <v>11019</v>
      </c>
      <c r="CL24">
        <v>20682</v>
      </c>
      <c r="CM24">
        <v>17237</v>
      </c>
      <c r="CN24">
        <v>359</v>
      </c>
      <c r="CO24">
        <v>92</v>
      </c>
      <c r="CP24">
        <v>1014</v>
      </c>
      <c r="CQ24">
        <v>9719</v>
      </c>
      <c r="CR24">
        <v>357802</v>
      </c>
      <c r="CS24">
        <v>275197</v>
      </c>
      <c r="CT24">
        <v>16091</v>
      </c>
      <c r="CU24">
        <v>33988</v>
      </c>
      <c r="CV24">
        <v>25803</v>
      </c>
      <c r="CW24">
        <v>6334</v>
      </c>
      <c r="CX24">
        <v>481</v>
      </c>
      <c r="CY24">
        <v>284895</v>
      </c>
      <c r="CZ24">
        <v>224773</v>
      </c>
      <c r="DA24">
        <v>11019</v>
      </c>
      <c r="DB24">
        <v>24141</v>
      </c>
      <c r="DC24">
        <v>19640</v>
      </c>
      <c r="DD24">
        <v>4649</v>
      </c>
      <c r="DE24">
        <v>366</v>
      </c>
    </row>
    <row r="25" spans="1:109" x14ac:dyDescent="0.25">
      <c r="A25">
        <v>23</v>
      </c>
      <c r="B25">
        <v>23</v>
      </c>
      <c r="C25">
        <v>123655</v>
      </c>
      <c r="D25">
        <v>81765</v>
      </c>
      <c r="E25">
        <v>38537</v>
      </c>
      <c r="F25">
        <v>144741</v>
      </c>
      <c r="G25">
        <v>92278</v>
      </c>
      <c r="H25">
        <v>50582</v>
      </c>
      <c r="I25">
        <v>104819</v>
      </c>
      <c r="J25">
        <v>73947</v>
      </c>
      <c r="K25">
        <v>30872</v>
      </c>
      <c r="L25">
        <v>106358</v>
      </c>
      <c r="M25">
        <v>78443</v>
      </c>
      <c r="N25">
        <v>27915</v>
      </c>
      <c r="O25">
        <v>106743</v>
      </c>
      <c r="P25">
        <v>71741</v>
      </c>
      <c r="Q25">
        <v>31622</v>
      </c>
      <c r="R25">
        <v>135283</v>
      </c>
      <c r="S25">
        <v>78875</v>
      </c>
      <c r="T25">
        <v>47250</v>
      </c>
      <c r="U25">
        <v>144010</v>
      </c>
      <c r="V25">
        <v>95545</v>
      </c>
      <c r="W25">
        <v>43254</v>
      </c>
      <c r="X25">
        <v>279906</v>
      </c>
      <c r="Y25">
        <v>169805</v>
      </c>
      <c r="Z25">
        <v>30850</v>
      </c>
      <c r="AA25">
        <v>72204</v>
      </c>
      <c r="AB25">
        <v>4833</v>
      </c>
      <c r="AC25">
        <v>2035</v>
      </c>
      <c r="AD25">
        <v>86</v>
      </c>
      <c r="AE25">
        <v>69772</v>
      </c>
      <c r="AF25">
        <v>4077</v>
      </c>
      <c r="AG25">
        <v>525</v>
      </c>
      <c r="AH25">
        <v>516</v>
      </c>
      <c r="AI25">
        <v>0</v>
      </c>
      <c r="AJ25">
        <v>368985</v>
      </c>
      <c r="AK25">
        <v>202940</v>
      </c>
      <c r="AL25">
        <v>49986</v>
      </c>
      <c r="AM25">
        <v>108982</v>
      </c>
      <c r="AN25">
        <v>10554</v>
      </c>
      <c r="AO25">
        <v>6351</v>
      </c>
      <c r="AP25">
        <v>662</v>
      </c>
      <c r="AQ25">
        <v>0</v>
      </c>
      <c r="AR25">
        <v>0</v>
      </c>
      <c r="AS25">
        <v>280380</v>
      </c>
      <c r="AT25">
        <v>171202</v>
      </c>
      <c r="AU25">
        <v>29970</v>
      </c>
      <c r="AV25">
        <v>72229</v>
      </c>
      <c r="AW25">
        <v>4801</v>
      </c>
      <c r="AX25">
        <v>2009</v>
      </c>
      <c r="AY25">
        <v>81</v>
      </c>
      <c r="AZ25">
        <v>69860</v>
      </c>
      <c r="BA25">
        <v>3988</v>
      </c>
      <c r="BB25">
        <v>500</v>
      </c>
      <c r="BC25">
        <v>517</v>
      </c>
      <c r="BD25">
        <v>0</v>
      </c>
      <c r="BE25">
        <v>370090</v>
      </c>
      <c r="BF25">
        <v>205642</v>
      </c>
      <c r="BG25">
        <v>48853</v>
      </c>
      <c r="BH25">
        <v>109334</v>
      </c>
      <c r="BI25">
        <v>9930</v>
      </c>
      <c r="BJ25">
        <v>6287</v>
      </c>
      <c r="BK25">
        <v>355</v>
      </c>
      <c r="BL25">
        <v>96635</v>
      </c>
      <c r="BM25">
        <v>6991</v>
      </c>
      <c r="BN25">
        <v>658</v>
      </c>
      <c r="BO25">
        <v>513</v>
      </c>
      <c r="BP25">
        <v>10696</v>
      </c>
      <c r="BQ25">
        <v>377609</v>
      </c>
      <c r="BR25">
        <v>218533</v>
      </c>
      <c r="BS25">
        <v>41481</v>
      </c>
      <c r="BT25">
        <v>112286</v>
      </c>
      <c r="BU25">
        <v>7540</v>
      </c>
      <c r="BV25">
        <v>3616</v>
      </c>
      <c r="BW25">
        <v>532</v>
      </c>
      <c r="BX25">
        <v>0</v>
      </c>
      <c r="BY25">
        <v>0</v>
      </c>
      <c r="BZ25">
        <v>289286</v>
      </c>
      <c r="CA25">
        <v>180531</v>
      </c>
      <c r="CB25">
        <v>26362</v>
      </c>
      <c r="CC25">
        <v>77261</v>
      </c>
      <c r="CD25">
        <v>5575</v>
      </c>
      <c r="CE25">
        <v>2500</v>
      </c>
      <c r="CF25">
        <v>358</v>
      </c>
      <c r="CG25">
        <v>0</v>
      </c>
      <c r="CH25">
        <v>0</v>
      </c>
      <c r="CI25">
        <v>287892</v>
      </c>
      <c r="CJ25">
        <v>165881</v>
      </c>
      <c r="CK25">
        <v>35920</v>
      </c>
      <c r="CL25">
        <v>68096</v>
      </c>
      <c r="CM25">
        <v>6730</v>
      </c>
      <c r="CN25">
        <v>597</v>
      </c>
      <c r="CO25">
        <v>63</v>
      </c>
      <c r="CP25">
        <v>1191</v>
      </c>
      <c r="CQ25">
        <v>9414</v>
      </c>
      <c r="CR25">
        <v>363503</v>
      </c>
      <c r="CS25">
        <v>192710</v>
      </c>
      <c r="CT25">
        <v>52427</v>
      </c>
      <c r="CU25">
        <v>106083</v>
      </c>
      <c r="CV25">
        <v>10774</v>
      </c>
      <c r="CW25">
        <v>7597</v>
      </c>
      <c r="CX25">
        <v>619</v>
      </c>
      <c r="CY25">
        <v>287892</v>
      </c>
      <c r="CZ25">
        <v>165881</v>
      </c>
      <c r="DA25">
        <v>35920</v>
      </c>
      <c r="DB25">
        <v>75246</v>
      </c>
      <c r="DC25">
        <v>8184</v>
      </c>
      <c r="DD25">
        <v>5638</v>
      </c>
      <c r="DE25">
        <v>466</v>
      </c>
    </row>
    <row r="26" spans="1:109" x14ac:dyDescent="0.25">
      <c r="A26">
        <v>24</v>
      </c>
      <c r="B26">
        <v>24</v>
      </c>
      <c r="C26">
        <v>183321</v>
      </c>
      <c r="D26">
        <v>95217</v>
      </c>
      <c r="E26">
        <v>84109</v>
      </c>
      <c r="F26">
        <v>217254</v>
      </c>
      <c r="G26">
        <v>118267</v>
      </c>
      <c r="H26">
        <v>96645</v>
      </c>
      <c r="I26">
        <v>163879</v>
      </c>
      <c r="J26">
        <v>91768</v>
      </c>
      <c r="K26">
        <v>72111</v>
      </c>
      <c r="L26">
        <v>165860</v>
      </c>
      <c r="M26">
        <v>99272</v>
      </c>
      <c r="N26">
        <v>66588</v>
      </c>
      <c r="O26">
        <v>166808</v>
      </c>
      <c r="P26">
        <v>88553</v>
      </c>
      <c r="Q26">
        <v>74142</v>
      </c>
      <c r="R26">
        <v>190204</v>
      </c>
      <c r="S26">
        <v>75225</v>
      </c>
      <c r="T26">
        <v>105670</v>
      </c>
      <c r="U26">
        <v>195874</v>
      </c>
      <c r="V26">
        <v>98125</v>
      </c>
      <c r="W26">
        <v>89395</v>
      </c>
      <c r="X26">
        <v>281354</v>
      </c>
      <c r="Y26">
        <v>254358</v>
      </c>
      <c r="Z26">
        <v>7380</v>
      </c>
      <c r="AA26">
        <v>10473</v>
      </c>
      <c r="AB26">
        <v>8095</v>
      </c>
      <c r="AC26">
        <v>862</v>
      </c>
      <c r="AD26">
        <v>54</v>
      </c>
      <c r="AE26">
        <v>9411</v>
      </c>
      <c r="AF26">
        <v>6653</v>
      </c>
      <c r="AG26">
        <v>284</v>
      </c>
      <c r="AH26">
        <v>186</v>
      </c>
      <c r="AI26">
        <v>0</v>
      </c>
      <c r="AJ26">
        <v>361694</v>
      </c>
      <c r="AK26">
        <v>316832</v>
      </c>
      <c r="AL26">
        <v>12015</v>
      </c>
      <c r="AM26">
        <v>16152</v>
      </c>
      <c r="AN26">
        <v>16338</v>
      </c>
      <c r="AO26">
        <v>1772</v>
      </c>
      <c r="AP26">
        <v>265</v>
      </c>
      <c r="AQ26">
        <v>0</v>
      </c>
      <c r="AR26">
        <v>0</v>
      </c>
      <c r="AS26">
        <v>282343</v>
      </c>
      <c r="AT26">
        <v>255489</v>
      </c>
      <c r="AU26">
        <v>7513</v>
      </c>
      <c r="AV26">
        <v>10523</v>
      </c>
      <c r="AW26">
        <v>7606</v>
      </c>
      <c r="AX26">
        <v>932</v>
      </c>
      <c r="AY26">
        <v>57</v>
      </c>
      <c r="AZ26">
        <v>9556</v>
      </c>
      <c r="BA26">
        <v>6223</v>
      </c>
      <c r="BB26">
        <v>334</v>
      </c>
      <c r="BC26">
        <v>302</v>
      </c>
      <c r="BD26">
        <v>0</v>
      </c>
      <c r="BE26">
        <v>362828</v>
      </c>
      <c r="BF26">
        <v>318505</v>
      </c>
      <c r="BG26">
        <v>12402</v>
      </c>
      <c r="BH26">
        <v>15930</v>
      </c>
      <c r="BI26">
        <v>15694</v>
      </c>
      <c r="BJ26">
        <v>1937</v>
      </c>
      <c r="BK26">
        <v>385</v>
      </c>
      <c r="BL26">
        <v>12175</v>
      </c>
      <c r="BM26">
        <v>11666</v>
      </c>
      <c r="BN26">
        <v>409</v>
      </c>
      <c r="BO26">
        <v>175</v>
      </c>
      <c r="BP26">
        <v>7430</v>
      </c>
      <c r="BQ26">
        <v>367144</v>
      </c>
      <c r="BR26">
        <v>330340</v>
      </c>
      <c r="BS26">
        <v>10123</v>
      </c>
      <c r="BT26">
        <v>12680</v>
      </c>
      <c r="BU26">
        <v>12940</v>
      </c>
      <c r="BV26">
        <v>1833</v>
      </c>
      <c r="BW26">
        <v>290</v>
      </c>
      <c r="BX26">
        <v>0</v>
      </c>
      <c r="BY26">
        <v>0</v>
      </c>
      <c r="BZ26">
        <v>289124</v>
      </c>
      <c r="CA26">
        <v>263972</v>
      </c>
      <c r="CB26">
        <v>6515</v>
      </c>
      <c r="CC26">
        <v>8610</v>
      </c>
      <c r="CD26">
        <v>9059</v>
      </c>
      <c r="CE26">
        <v>1286</v>
      </c>
      <c r="CF26">
        <v>175</v>
      </c>
      <c r="CG26">
        <v>0</v>
      </c>
      <c r="CH26">
        <v>0</v>
      </c>
      <c r="CI26">
        <v>303355</v>
      </c>
      <c r="CJ26">
        <v>264015</v>
      </c>
      <c r="CK26">
        <v>10164</v>
      </c>
      <c r="CL26">
        <v>8992</v>
      </c>
      <c r="CM26">
        <v>11080</v>
      </c>
      <c r="CN26">
        <v>276</v>
      </c>
      <c r="CO26">
        <v>70</v>
      </c>
      <c r="CP26">
        <v>854</v>
      </c>
      <c r="CQ26">
        <v>7904</v>
      </c>
      <c r="CR26">
        <v>372494</v>
      </c>
      <c r="CS26">
        <v>317929</v>
      </c>
      <c r="CT26">
        <v>14641</v>
      </c>
      <c r="CU26">
        <v>16133</v>
      </c>
      <c r="CV26">
        <v>17766</v>
      </c>
      <c r="CW26">
        <v>4610</v>
      </c>
      <c r="CX26">
        <v>378</v>
      </c>
      <c r="CY26">
        <v>303355</v>
      </c>
      <c r="CZ26">
        <v>264015</v>
      </c>
      <c r="DA26">
        <v>10164</v>
      </c>
      <c r="DB26">
        <v>11508</v>
      </c>
      <c r="DC26">
        <v>12886</v>
      </c>
      <c r="DD26">
        <v>3417</v>
      </c>
      <c r="DE26">
        <v>269</v>
      </c>
    </row>
    <row r="27" spans="1:109" x14ac:dyDescent="0.25">
      <c r="A27">
        <v>25</v>
      </c>
      <c r="B27">
        <v>25</v>
      </c>
      <c r="C27">
        <v>179219</v>
      </c>
      <c r="D27">
        <v>102045</v>
      </c>
      <c r="E27">
        <v>73618</v>
      </c>
      <c r="F27">
        <v>209973</v>
      </c>
      <c r="G27">
        <v>123267</v>
      </c>
      <c r="H27">
        <v>84333</v>
      </c>
      <c r="I27">
        <v>159913</v>
      </c>
      <c r="J27">
        <v>95956</v>
      </c>
      <c r="K27">
        <v>63957</v>
      </c>
      <c r="L27">
        <v>162357</v>
      </c>
      <c r="M27">
        <v>103216</v>
      </c>
      <c r="N27">
        <v>59141</v>
      </c>
      <c r="O27">
        <v>162584</v>
      </c>
      <c r="P27">
        <v>93419</v>
      </c>
      <c r="Q27">
        <v>65354</v>
      </c>
      <c r="R27">
        <v>187890</v>
      </c>
      <c r="S27">
        <v>88060</v>
      </c>
      <c r="T27">
        <v>91500</v>
      </c>
      <c r="U27">
        <v>192696</v>
      </c>
      <c r="V27">
        <v>108330</v>
      </c>
      <c r="W27">
        <v>77417</v>
      </c>
      <c r="X27">
        <v>272869</v>
      </c>
      <c r="Y27">
        <v>200522</v>
      </c>
      <c r="Z27">
        <v>4368</v>
      </c>
      <c r="AA27">
        <v>61044</v>
      </c>
      <c r="AB27">
        <v>5733</v>
      </c>
      <c r="AC27">
        <v>1096</v>
      </c>
      <c r="AD27">
        <v>38</v>
      </c>
      <c r="AE27">
        <v>59611</v>
      </c>
      <c r="AF27">
        <v>5250</v>
      </c>
      <c r="AG27">
        <v>283</v>
      </c>
      <c r="AH27">
        <v>278</v>
      </c>
      <c r="AI27">
        <v>0</v>
      </c>
      <c r="AJ27">
        <v>359293</v>
      </c>
      <c r="AK27">
        <v>250428</v>
      </c>
      <c r="AL27">
        <v>8161</v>
      </c>
      <c r="AM27">
        <v>84966</v>
      </c>
      <c r="AN27">
        <v>15377</v>
      </c>
      <c r="AO27">
        <v>1769</v>
      </c>
      <c r="AP27">
        <v>143</v>
      </c>
      <c r="AQ27">
        <v>0</v>
      </c>
      <c r="AR27">
        <v>0</v>
      </c>
      <c r="AS27">
        <v>272895</v>
      </c>
      <c r="AT27">
        <v>201611</v>
      </c>
      <c r="AU27">
        <v>4486</v>
      </c>
      <c r="AV27">
        <v>60197</v>
      </c>
      <c r="AW27">
        <v>5412</v>
      </c>
      <c r="AX27">
        <v>1118</v>
      </c>
      <c r="AY27">
        <v>22</v>
      </c>
      <c r="AZ27">
        <v>58860</v>
      </c>
      <c r="BA27">
        <v>5053</v>
      </c>
      <c r="BB27">
        <v>289</v>
      </c>
      <c r="BC27">
        <v>183</v>
      </c>
      <c r="BD27">
        <v>0</v>
      </c>
      <c r="BE27">
        <v>359826</v>
      </c>
      <c r="BF27">
        <v>252602</v>
      </c>
      <c r="BG27">
        <v>8455</v>
      </c>
      <c r="BH27">
        <v>84245</v>
      </c>
      <c r="BI27">
        <v>14118</v>
      </c>
      <c r="BJ27">
        <v>1723</v>
      </c>
      <c r="BK27">
        <v>126</v>
      </c>
      <c r="BL27">
        <v>78898</v>
      </c>
      <c r="BM27">
        <v>12387</v>
      </c>
      <c r="BN27">
        <v>374</v>
      </c>
      <c r="BO27">
        <v>692</v>
      </c>
      <c r="BP27">
        <v>6373</v>
      </c>
      <c r="BQ27">
        <v>358985</v>
      </c>
      <c r="BR27">
        <v>264929</v>
      </c>
      <c r="BS27">
        <v>5919</v>
      </c>
      <c r="BT27">
        <v>76890</v>
      </c>
      <c r="BU27">
        <v>10794</v>
      </c>
      <c r="BV27">
        <v>2055</v>
      </c>
      <c r="BW27">
        <v>185</v>
      </c>
      <c r="BX27">
        <v>0</v>
      </c>
      <c r="BY27">
        <v>0</v>
      </c>
      <c r="BZ27">
        <v>274068</v>
      </c>
      <c r="CA27">
        <v>208943</v>
      </c>
      <c r="CB27">
        <v>3646</v>
      </c>
      <c r="CC27">
        <v>53662</v>
      </c>
      <c r="CD27">
        <v>7279</v>
      </c>
      <c r="CE27">
        <v>1462</v>
      </c>
      <c r="CF27">
        <v>121</v>
      </c>
      <c r="CG27">
        <v>0</v>
      </c>
      <c r="CH27">
        <v>0</v>
      </c>
      <c r="CI27">
        <v>293406</v>
      </c>
      <c r="CJ27">
        <v>201912</v>
      </c>
      <c r="CK27">
        <v>6367</v>
      </c>
      <c r="CL27">
        <v>63836</v>
      </c>
      <c r="CM27">
        <v>12084</v>
      </c>
      <c r="CN27">
        <v>330</v>
      </c>
      <c r="CO27">
        <v>51</v>
      </c>
      <c r="CP27">
        <v>815</v>
      </c>
      <c r="CQ27">
        <v>8011</v>
      </c>
      <c r="CR27">
        <v>372097</v>
      </c>
      <c r="CS27">
        <v>244801</v>
      </c>
      <c r="CT27">
        <v>9997</v>
      </c>
      <c r="CU27">
        <v>92588</v>
      </c>
      <c r="CV27">
        <v>19538</v>
      </c>
      <c r="CW27">
        <v>5045</v>
      </c>
      <c r="CX27">
        <v>312</v>
      </c>
      <c r="CY27">
        <v>293406</v>
      </c>
      <c r="CZ27">
        <v>201912</v>
      </c>
      <c r="DA27">
        <v>6367</v>
      </c>
      <c r="DB27">
        <v>67596</v>
      </c>
      <c r="DC27">
        <v>13345</v>
      </c>
      <c r="DD27">
        <v>3762</v>
      </c>
      <c r="DE27">
        <v>202</v>
      </c>
    </row>
    <row r="28" spans="1:109" x14ac:dyDescent="0.25">
      <c r="A28">
        <v>26</v>
      </c>
      <c r="B28">
        <v>26</v>
      </c>
      <c r="C28">
        <v>142525</v>
      </c>
      <c r="D28">
        <v>43990</v>
      </c>
      <c r="E28">
        <v>94124</v>
      </c>
      <c r="F28">
        <v>171091</v>
      </c>
      <c r="G28">
        <v>49961</v>
      </c>
      <c r="H28">
        <v>118344</v>
      </c>
      <c r="I28">
        <v>122152</v>
      </c>
      <c r="J28">
        <v>41145</v>
      </c>
      <c r="K28">
        <v>81007</v>
      </c>
      <c r="L28">
        <v>123752</v>
      </c>
      <c r="M28">
        <v>51084</v>
      </c>
      <c r="N28">
        <v>72668</v>
      </c>
      <c r="O28">
        <v>124580</v>
      </c>
      <c r="P28">
        <v>40152</v>
      </c>
      <c r="Q28">
        <v>79858</v>
      </c>
      <c r="R28">
        <v>155286</v>
      </c>
      <c r="S28">
        <v>38706</v>
      </c>
      <c r="T28">
        <v>107970</v>
      </c>
      <c r="U28">
        <v>157610</v>
      </c>
      <c r="V28">
        <v>44534</v>
      </c>
      <c r="W28">
        <v>104562</v>
      </c>
      <c r="X28">
        <v>268682</v>
      </c>
      <c r="Y28">
        <v>245022</v>
      </c>
      <c r="Z28">
        <v>7688</v>
      </c>
      <c r="AA28">
        <v>12528</v>
      </c>
      <c r="AB28">
        <v>1462</v>
      </c>
      <c r="AC28">
        <v>1769</v>
      </c>
      <c r="AD28">
        <v>34</v>
      </c>
      <c r="AE28">
        <v>11111</v>
      </c>
      <c r="AF28">
        <v>1232</v>
      </c>
      <c r="AG28">
        <v>278</v>
      </c>
      <c r="AH28">
        <v>477</v>
      </c>
      <c r="AI28">
        <v>0</v>
      </c>
      <c r="AJ28">
        <v>351903</v>
      </c>
      <c r="AK28">
        <v>312859</v>
      </c>
      <c r="AL28">
        <v>13987</v>
      </c>
      <c r="AM28">
        <v>19650</v>
      </c>
      <c r="AN28">
        <v>3922</v>
      </c>
      <c r="AO28">
        <v>3095</v>
      </c>
      <c r="AP28">
        <v>231</v>
      </c>
      <c r="AQ28">
        <v>0</v>
      </c>
      <c r="AR28">
        <v>0</v>
      </c>
      <c r="AS28">
        <v>268557</v>
      </c>
      <c r="AT28">
        <v>245217</v>
      </c>
      <c r="AU28">
        <v>7210</v>
      </c>
      <c r="AV28">
        <v>11569</v>
      </c>
      <c r="AW28">
        <v>1592</v>
      </c>
      <c r="AX28">
        <v>2863</v>
      </c>
      <c r="AY28">
        <v>19</v>
      </c>
      <c r="AZ28">
        <v>10191</v>
      </c>
      <c r="BA28">
        <v>1339</v>
      </c>
      <c r="BB28">
        <v>431</v>
      </c>
      <c r="BC28">
        <v>402</v>
      </c>
      <c r="BD28">
        <v>0</v>
      </c>
      <c r="BE28">
        <v>352239</v>
      </c>
      <c r="BF28">
        <v>313722</v>
      </c>
      <c r="BG28">
        <v>13637</v>
      </c>
      <c r="BH28">
        <v>17996</v>
      </c>
      <c r="BI28">
        <v>3957</v>
      </c>
      <c r="BJ28">
        <v>4490</v>
      </c>
      <c r="BK28">
        <v>207</v>
      </c>
      <c r="BL28">
        <v>12743</v>
      </c>
      <c r="BM28">
        <v>3137</v>
      </c>
      <c r="BN28">
        <v>453</v>
      </c>
      <c r="BO28">
        <v>451</v>
      </c>
      <c r="BP28">
        <v>8079</v>
      </c>
      <c r="BQ28">
        <v>357344</v>
      </c>
      <c r="BR28">
        <v>322164</v>
      </c>
      <c r="BS28">
        <v>11726</v>
      </c>
      <c r="BT28">
        <v>18219</v>
      </c>
      <c r="BU28">
        <v>3547</v>
      </c>
      <c r="BV28">
        <v>2433</v>
      </c>
      <c r="BW28">
        <v>248</v>
      </c>
      <c r="BX28">
        <v>0</v>
      </c>
      <c r="BY28">
        <v>0</v>
      </c>
      <c r="BZ28">
        <v>272136</v>
      </c>
      <c r="CA28">
        <v>248872</v>
      </c>
      <c r="CB28">
        <v>6944</v>
      </c>
      <c r="CC28">
        <v>12431</v>
      </c>
      <c r="CD28">
        <v>2428</v>
      </c>
      <c r="CE28">
        <v>1769</v>
      </c>
      <c r="CF28">
        <v>155</v>
      </c>
      <c r="CG28">
        <v>0</v>
      </c>
      <c r="CH28">
        <v>0</v>
      </c>
      <c r="CI28">
        <v>274954</v>
      </c>
      <c r="CJ28">
        <v>242904</v>
      </c>
      <c r="CK28">
        <v>9278</v>
      </c>
      <c r="CL28">
        <v>11538</v>
      </c>
      <c r="CM28">
        <v>2265</v>
      </c>
      <c r="CN28">
        <v>444</v>
      </c>
      <c r="CO28">
        <v>111</v>
      </c>
      <c r="CP28">
        <v>618</v>
      </c>
      <c r="CQ28">
        <v>7796</v>
      </c>
      <c r="CR28">
        <v>353980</v>
      </c>
      <c r="CS28">
        <v>306614</v>
      </c>
      <c r="CT28">
        <v>14834</v>
      </c>
      <c r="CU28">
        <v>20256</v>
      </c>
      <c r="CV28">
        <v>4309</v>
      </c>
      <c r="CW28">
        <v>6913</v>
      </c>
      <c r="CX28">
        <v>381</v>
      </c>
      <c r="CY28">
        <v>274954</v>
      </c>
      <c r="CZ28">
        <v>242904</v>
      </c>
      <c r="DA28">
        <v>9278</v>
      </c>
      <c r="DB28">
        <v>13701</v>
      </c>
      <c r="DC28">
        <v>2942</v>
      </c>
      <c r="DD28">
        <v>5009</v>
      </c>
      <c r="DE28">
        <v>266</v>
      </c>
    </row>
    <row r="29" spans="1:109" x14ac:dyDescent="0.25">
      <c r="A29">
        <v>27</v>
      </c>
      <c r="B29">
        <v>27</v>
      </c>
      <c r="C29">
        <v>153204</v>
      </c>
      <c r="D29">
        <v>52425</v>
      </c>
      <c r="E29">
        <v>96866</v>
      </c>
      <c r="F29">
        <v>187907</v>
      </c>
      <c r="G29">
        <v>63281</v>
      </c>
      <c r="H29">
        <v>121909</v>
      </c>
      <c r="I29">
        <v>131612</v>
      </c>
      <c r="J29">
        <v>49700</v>
      </c>
      <c r="K29">
        <v>81912</v>
      </c>
      <c r="L29">
        <v>134355</v>
      </c>
      <c r="M29">
        <v>56767</v>
      </c>
      <c r="N29">
        <v>77588</v>
      </c>
      <c r="O29">
        <v>135184</v>
      </c>
      <c r="P29">
        <v>48391</v>
      </c>
      <c r="Q29">
        <v>82554</v>
      </c>
      <c r="R29">
        <v>163506</v>
      </c>
      <c r="S29">
        <v>43764</v>
      </c>
      <c r="T29">
        <v>110837</v>
      </c>
      <c r="U29">
        <v>166509</v>
      </c>
      <c r="V29">
        <v>53195</v>
      </c>
      <c r="W29">
        <v>105573</v>
      </c>
      <c r="X29">
        <v>266013</v>
      </c>
      <c r="Y29">
        <v>254279</v>
      </c>
      <c r="Z29">
        <v>3695</v>
      </c>
      <c r="AA29">
        <v>4155</v>
      </c>
      <c r="AB29">
        <v>2249</v>
      </c>
      <c r="AC29">
        <v>1418</v>
      </c>
      <c r="AD29">
        <v>10</v>
      </c>
      <c r="AE29">
        <v>3206</v>
      </c>
      <c r="AF29">
        <v>1767</v>
      </c>
      <c r="AG29">
        <v>287</v>
      </c>
      <c r="AH29">
        <v>298</v>
      </c>
      <c r="AI29">
        <v>0</v>
      </c>
      <c r="AJ29">
        <v>350213</v>
      </c>
      <c r="AK29">
        <v>329444</v>
      </c>
      <c r="AL29">
        <v>6871</v>
      </c>
      <c r="AM29">
        <v>7290</v>
      </c>
      <c r="AN29">
        <v>4892</v>
      </c>
      <c r="AO29">
        <v>2313</v>
      </c>
      <c r="AP29">
        <v>302</v>
      </c>
      <c r="AQ29">
        <v>0</v>
      </c>
      <c r="AR29">
        <v>0</v>
      </c>
      <c r="AS29">
        <v>264691</v>
      </c>
      <c r="AT29">
        <v>253324</v>
      </c>
      <c r="AU29">
        <v>3589</v>
      </c>
      <c r="AV29">
        <v>4086</v>
      </c>
      <c r="AW29">
        <v>2111</v>
      </c>
      <c r="AX29">
        <v>1380</v>
      </c>
      <c r="AY29">
        <v>19</v>
      </c>
      <c r="AZ29">
        <v>3252</v>
      </c>
      <c r="BA29">
        <v>1767</v>
      </c>
      <c r="BB29">
        <v>311</v>
      </c>
      <c r="BC29">
        <v>272</v>
      </c>
      <c r="BD29">
        <v>0</v>
      </c>
      <c r="BE29">
        <v>349733</v>
      </c>
      <c r="BF29">
        <v>329353</v>
      </c>
      <c r="BG29">
        <v>6621</v>
      </c>
      <c r="BH29">
        <v>7230</v>
      </c>
      <c r="BI29">
        <v>4825</v>
      </c>
      <c r="BJ29">
        <v>2347</v>
      </c>
      <c r="BK29">
        <v>268</v>
      </c>
      <c r="BL29">
        <v>4610</v>
      </c>
      <c r="BM29">
        <v>3667</v>
      </c>
      <c r="BN29">
        <v>396</v>
      </c>
      <c r="BO29">
        <v>298</v>
      </c>
      <c r="BP29">
        <v>4760</v>
      </c>
      <c r="BQ29">
        <v>342729</v>
      </c>
      <c r="BR29">
        <v>326271</v>
      </c>
      <c r="BS29">
        <v>5075</v>
      </c>
      <c r="BT29">
        <v>5925</v>
      </c>
      <c r="BU29">
        <v>3705</v>
      </c>
      <c r="BV29">
        <v>1948</v>
      </c>
      <c r="BW29">
        <v>227</v>
      </c>
      <c r="BX29">
        <v>0</v>
      </c>
      <c r="BY29">
        <v>0</v>
      </c>
      <c r="BZ29">
        <v>256451</v>
      </c>
      <c r="CA29">
        <v>246376</v>
      </c>
      <c r="CB29">
        <v>2919</v>
      </c>
      <c r="CC29">
        <v>3367</v>
      </c>
      <c r="CD29">
        <v>2471</v>
      </c>
      <c r="CE29">
        <v>1344</v>
      </c>
      <c r="CF29">
        <v>134</v>
      </c>
      <c r="CG29">
        <v>0</v>
      </c>
      <c r="CH29">
        <v>0</v>
      </c>
      <c r="CI29">
        <v>273814</v>
      </c>
      <c r="CJ29">
        <v>253619</v>
      </c>
      <c r="CK29">
        <v>5155</v>
      </c>
      <c r="CL29">
        <v>3337</v>
      </c>
      <c r="CM29">
        <v>2712</v>
      </c>
      <c r="CN29">
        <v>351</v>
      </c>
      <c r="CO29">
        <v>78</v>
      </c>
      <c r="CP29">
        <v>628</v>
      </c>
      <c r="CQ29">
        <v>7934</v>
      </c>
      <c r="CR29">
        <v>354630</v>
      </c>
      <c r="CS29">
        <v>324159</v>
      </c>
      <c r="CT29">
        <v>8260</v>
      </c>
      <c r="CU29">
        <v>7653</v>
      </c>
      <c r="CV29">
        <v>5220</v>
      </c>
      <c r="CW29">
        <v>6681</v>
      </c>
      <c r="CX29">
        <v>360</v>
      </c>
      <c r="CY29">
        <v>273814</v>
      </c>
      <c r="CZ29">
        <v>253619</v>
      </c>
      <c r="DA29">
        <v>5155</v>
      </c>
      <c r="DB29">
        <v>4612</v>
      </c>
      <c r="DC29">
        <v>3564</v>
      </c>
      <c r="DD29">
        <v>4834</v>
      </c>
      <c r="DE29">
        <v>247</v>
      </c>
    </row>
    <row r="30" spans="1:109" x14ac:dyDescent="0.25">
      <c r="A30">
        <v>28</v>
      </c>
      <c r="B30">
        <v>28</v>
      </c>
      <c r="C30">
        <v>157222</v>
      </c>
      <c r="D30">
        <v>86339</v>
      </c>
      <c r="E30">
        <v>66985</v>
      </c>
      <c r="F30">
        <v>185472</v>
      </c>
      <c r="G30">
        <v>100357</v>
      </c>
      <c r="H30">
        <v>82506</v>
      </c>
      <c r="I30">
        <v>137079</v>
      </c>
      <c r="J30">
        <v>79860</v>
      </c>
      <c r="K30">
        <v>57219</v>
      </c>
      <c r="L30">
        <v>140484</v>
      </c>
      <c r="M30">
        <v>86789</v>
      </c>
      <c r="N30">
        <v>53695</v>
      </c>
      <c r="O30">
        <v>139932</v>
      </c>
      <c r="P30">
        <v>79680</v>
      </c>
      <c r="Q30">
        <v>56122</v>
      </c>
      <c r="R30">
        <v>167604</v>
      </c>
      <c r="S30">
        <v>78974</v>
      </c>
      <c r="T30">
        <v>78674</v>
      </c>
      <c r="U30">
        <v>172989</v>
      </c>
      <c r="V30">
        <v>92128</v>
      </c>
      <c r="W30">
        <v>73690</v>
      </c>
      <c r="X30">
        <v>293113</v>
      </c>
      <c r="Y30">
        <v>233055</v>
      </c>
      <c r="Z30">
        <v>3901</v>
      </c>
      <c r="AA30">
        <v>49423</v>
      </c>
      <c r="AB30">
        <v>4615</v>
      </c>
      <c r="AC30">
        <v>1825</v>
      </c>
      <c r="AD30">
        <v>44</v>
      </c>
      <c r="AE30">
        <v>46729</v>
      </c>
      <c r="AF30">
        <v>3882</v>
      </c>
      <c r="AG30">
        <v>635</v>
      </c>
      <c r="AH30">
        <v>420</v>
      </c>
      <c r="AI30">
        <v>0</v>
      </c>
      <c r="AJ30">
        <v>379836</v>
      </c>
      <c r="AK30">
        <v>286088</v>
      </c>
      <c r="AL30">
        <v>7596</v>
      </c>
      <c r="AM30">
        <v>72727</v>
      </c>
      <c r="AN30">
        <v>11721</v>
      </c>
      <c r="AO30">
        <v>2759</v>
      </c>
      <c r="AP30">
        <v>254</v>
      </c>
      <c r="AQ30">
        <v>0</v>
      </c>
      <c r="AR30">
        <v>0</v>
      </c>
      <c r="AS30">
        <v>293570</v>
      </c>
      <c r="AT30">
        <v>233965</v>
      </c>
      <c r="AU30">
        <v>3825</v>
      </c>
      <c r="AV30">
        <v>49244</v>
      </c>
      <c r="AW30">
        <v>4564</v>
      </c>
      <c r="AX30">
        <v>1786</v>
      </c>
      <c r="AY30">
        <v>44</v>
      </c>
      <c r="AZ30">
        <v>46708</v>
      </c>
      <c r="BA30">
        <v>3742</v>
      </c>
      <c r="BB30">
        <v>717</v>
      </c>
      <c r="BC30">
        <v>352</v>
      </c>
      <c r="BD30">
        <v>0</v>
      </c>
      <c r="BE30">
        <v>380615</v>
      </c>
      <c r="BF30">
        <v>287844</v>
      </c>
      <c r="BG30">
        <v>6731</v>
      </c>
      <c r="BH30">
        <v>72053</v>
      </c>
      <c r="BI30">
        <v>12342</v>
      </c>
      <c r="BJ30">
        <v>2748</v>
      </c>
      <c r="BK30">
        <v>230</v>
      </c>
      <c r="BL30">
        <v>63506</v>
      </c>
      <c r="BM30">
        <v>10270</v>
      </c>
      <c r="BN30">
        <v>791</v>
      </c>
      <c r="BO30">
        <v>454</v>
      </c>
      <c r="BP30">
        <v>10956</v>
      </c>
      <c r="BQ30">
        <v>383951</v>
      </c>
      <c r="BR30">
        <v>296336</v>
      </c>
      <c r="BS30">
        <v>6091</v>
      </c>
      <c r="BT30">
        <v>70948</v>
      </c>
      <c r="BU30">
        <v>8941</v>
      </c>
      <c r="BV30">
        <v>3228</v>
      </c>
      <c r="BW30">
        <v>304</v>
      </c>
      <c r="BX30">
        <v>0</v>
      </c>
      <c r="BY30">
        <v>0</v>
      </c>
      <c r="BZ30">
        <v>297039</v>
      </c>
      <c r="CA30">
        <v>237421</v>
      </c>
      <c r="CB30">
        <v>3827</v>
      </c>
      <c r="CC30">
        <v>48077</v>
      </c>
      <c r="CD30">
        <v>6312</v>
      </c>
      <c r="CE30">
        <v>2337</v>
      </c>
      <c r="CF30">
        <v>175</v>
      </c>
      <c r="CG30">
        <v>0</v>
      </c>
      <c r="CH30">
        <v>0</v>
      </c>
      <c r="CI30">
        <v>296917</v>
      </c>
      <c r="CJ30">
        <v>222339</v>
      </c>
      <c r="CK30">
        <v>5771</v>
      </c>
      <c r="CL30">
        <v>46903</v>
      </c>
      <c r="CM30">
        <v>8928</v>
      </c>
      <c r="CN30">
        <v>502</v>
      </c>
      <c r="CO30">
        <v>89</v>
      </c>
      <c r="CP30">
        <v>954</v>
      </c>
      <c r="CQ30">
        <v>11431</v>
      </c>
      <c r="CR30">
        <v>374634</v>
      </c>
      <c r="CS30">
        <v>268615</v>
      </c>
      <c r="CT30">
        <v>8907</v>
      </c>
      <c r="CU30">
        <v>73297</v>
      </c>
      <c r="CV30">
        <v>14648</v>
      </c>
      <c r="CW30">
        <v>8150</v>
      </c>
      <c r="CX30">
        <v>421</v>
      </c>
      <c r="CY30">
        <v>296917</v>
      </c>
      <c r="CZ30">
        <v>222339</v>
      </c>
      <c r="DA30">
        <v>5771</v>
      </c>
      <c r="DB30">
        <v>51276</v>
      </c>
      <c r="DC30">
        <v>10270</v>
      </c>
      <c r="DD30">
        <v>6083</v>
      </c>
      <c r="DE30">
        <v>275</v>
      </c>
    </row>
    <row r="31" spans="1:109" x14ac:dyDescent="0.25">
      <c r="A31">
        <v>29</v>
      </c>
      <c r="B31">
        <v>29</v>
      </c>
      <c r="C31">
        <v>158922</v>
      </c>
      <c r="D31">
        <v>65337</v>
      </c>
      <c r="E31">
        <v>89245</v>
      </c>
      <c r="F31">
        <v>189847</v>
      </c>
      <c r="G31">
        <v>75904</v>
      </c>
      <c r="H31">
        <v>111097</v>
      </c>
      <c r="I31">
        <v>137549</v>
      </c>
      <c r="J31">
        <v>61365</v>
      </c>
      <c r="K31">
        <v>76184</v>
      </c>
      <c r="L31">
        <v>139114</v>
      </c>
      <c r="M31">
        <v>68526</v>
      </c>
      <c r="N31">
        <v>70588</v>
      </c>
      <c r="O31">
        <v>139753</v>
      </c>
      <c r="P31">
        <v>59949</v>
      </c>
      <c r="Q31">
        <v>75121</v>
      </c>
      <c r="R31">
        <v>172435</v>
      </c>
      <c r="S31">
        <v>58440</v>
      </c>
      <c r="T31">
        <v>104011</v>
      </c>
      <c r="U31">
        <v>174682</v>
      </c>
      <c r="V31">
        <v>68146</v>
      </c>
      <c r="W31">
        <v>98388</v>
      </c>
      <c r="X31">
        <v>288855</v>
      </c>
      <c r="Y31">
        <v>257960</v>
      </c>
      <c r="Z31">
        <v>3533</v>
      </c>
      <c r="AA31">
        <v>22668</v>
      </c>
      <c r="AB31">
        <v>2374</v>
      </c>
      <c r="AC31">
        <v>2001</v>
      </c>
      <c r="AD31">
        <v>20</v>
      </c>
      <c r="AE31">
        <v>19972</v>
      </c>
      <c r="AF31">
        <v>1932</v>
      </c>
      <c r="AG31">
        <v>335</v>
      </c>
      <c r="AH31">
        <v>495</v>
      </c>
      <c r="AI31">
        <v>0</v>
      </c>
      <c r="AJ31">
        <v>372397</v>
      </c>
      <c r="AK31">
        <v>321687</v>
      </c>
      <c r="AL31">
        <v>7731</v>
      </c>
      <c r="AM31">
        <v>35901</v>
      </c>
      <c r="AN31">
        <v>4767</v>
      </c>
      <c r="AO31">
        <v>3405</v>
      </c>
      <c r="AP31">
        <v>44</v>
      </c>
      <c r="AQ31">
        <v>0</v>
      </c>
      <c r="AR31">
        <v>0</v>
      </c>
      <c r="AS31">
        <v>289160</v>
      </c>
      <c r="AT31">
        <v>258695</v>
      </c>
      <c r="AU31">
        <v>3384</v>
      </c>
      <c r="AV31">
        <v>22520</v>
      </c>
      <c r="AW31">
        <v>2269</v>
      </c>
      <c r="AX31">
        <v>1897</v>
      </c>
      <c r="AY31">
        <v>50</v>
      </c>
      <c r="AZ31">
        <v>20019</v>
      </c>
      <c r="BA31">
        <v>1818</v>
      </c>
      <c r="BB31">
        <v>390</v>
      </c>
      <c r="BC31">
        <v>386</v>
      </c>
      <c r="BD31">
        <v>0</v>
      </c>
      <c r="BE31">
        <v>373475</v>
      </c>
      <c r="BF31">
        <v>323197</v>
      </c>
      <c r="BG31">
        <v>7493</v>
      </c>
      <c r="BH31">
        <v>35640</v>
      </c>
      <c r="BI31">
        <v>4636</v>
      </c>
      <c r="BJ31">
        <v>3037</v>
      </c>
      <c r="BK31">
        <v>100</v>
      </c>
      <c r="BL31">
        <v>27264</v>
      </c>
      <c r="BM31">
        <v>3181</v>
      </c>
      <c r="BN31">
        <v>471</v>
      </c>
      <c r="BO31">
        <v>851</v>
      </c>
      <c r="BP31">
        <v>10952</v>
      </c>
      <c r="BQ31">
        <v>375586</v>
      </c>
      <c r="BR31">
        <v>329497</v>
      </c>
      <c r="BS31">
        <v>5965</v>
      </c>
      <c r="BT31">
        <v>34010</v>
      </c>
      <c r="BU31">
        <v>3754</v>
      </c>
      <c r="BV31">
        <v>3253</v>
      </c>
      <c r="BW31">
        <v>244</v>
      </c>
      <c r="BX31">
        <v>0</v>
      </c>
      <c r="BY31">
        <v>0</v>
      </c>
      <c r="BZ31">
        <v>289600</v>
      </c>
      <c r="CA31">
        <v>260282</v>
      </c>
      <c r="CB31">
        <v>3670</v>
      </c>
      <c r="CC31">
        <v>21410</v>
      </c>
      <c r="CD31">
        <v>2502</v>
      </c>
      <c r="CE31">
        <v>2250</v>
      </c>
      <c r="CF31">
        <v>156</v>
      </c>
      <c r="CG31">
        <v>0</v>
      </c>
      <c r="CH31">
        <v>0</v>
      </c>
      <c r="CI31">
        <v>294899</v>
      </c>
      <c r="CJ31">
        <v>252038</v>
      </c>
      <c r="CK31">
        <v>6589</v>
      </c>
      <c r="CL31">
        <v>20856</v>
      </c>
      <c r="CM31">
        <v>2517</v>
      </c>
      <c r="CN31">
        <v>590</v>
      </c>
      <c r="CO31">
        <v>75</v>
      </c>
      <c r="CP31">
        <v>979</v>
      </c>
      <c r="CQ31">
        <v>11255</v>
      </c>
      <c r="CR31">
        <v>374853</v>
      </c>
      <c r="CS31">
        <v>310535</v>
      </c>
      <c r="CT31">
        <v>10516</v>
      </c>
      <c r="CU31">
        <v>38180</v>
      </c>
      <c r="CV31">
        <v>5022</v>
      </c>
      <c r="CW31">
        <v>8765</v>
      </c>
      <c r="CX31">
        <v>386</v>
      </c>
      <c r="CY31">
        <v>294899</v>
      </c>
      <c r="CZ31">
        <v>252038</v>
      </c>
      <c r="DA31">
        <v>6589</v>
      </c>
      <c r="DB31">
        <v>24744</v>
      </c>
      <c r="DC31">
        <v>3470</v>
      </c>
      <c r="DD31">
        <v>6282</v>
      </c>
      <c r="DE31">
        <v>240</v>
      </c>
    </row>
    <row r="32" spans="1:109" x14ac:dyDescent="0.25">
      <c r="A32">
        <v>30</v>
      </c>
      <c r="B32">
        <v>30</v>
      </c>
      <c r="C32">
        <v>144872</v>
      </c>
      <c r="D32">
        <v>47314</v>
      </c>
      <c r="E32">
        <v>93903</v>
      </c>
      <c r="F32">
        <v>171892</v>
      </c>
      <c r="G32">
        <v>47623</v>
      </c>
      <c r="H32">
        <v>121956</v>
      </c>
      <c r="I32">
        <v>124956</v>
      </c>
      <c r="J32">
        <v>46559</v>
      </c>
      <c r="K32">
        <v>78397</v>
      </c>
      <c r="L32">
        <v>126655</v>
      </c>
      <c r="M32">
        <v>55256</v>
      </c>
      <c r="N32">
        <v>71399</v>
      </c>
      <c r="O32">
        <v>126787</v>
      </c>
      <c r="P32">
        <v>43126</v>
      </c>
      <c r="Q32">
        <v>79653</v>
      </c>
      <c r="R32">
        <v>158357</v>
      </c>
      <c r="S32">
        <v>47520</v>
      </c>
      <c r="T32">
        <v>102118</v>
      </c>
      <c r="U32">
        <v>161652</v>
      </c>
      <c r="V32">
        <v>45028</v>
      </c>
      <c r="W32">
        <v>109622</v>
      </c>
      <c r="X32">
        <v>273475</v>
      </c>
      <c r="Y32">
        <v>259379</v>
      </c>
      <c r="Z32">
        <v>2574</v>
      </c>
      <c r="AA32">
        <v>8523</v>
      </c>
      <c r="AB32">
        <v>1066</v>
      </c>
      <c r="AC32">
        <v>1712</v>
      </c>
      <c r="AD32">
        <v>0</v>
      </c>
      <c r="AE32">
        <v>7283</v>
      </c>
      <c r="AF32">
        <v>736</v>
      </c>
      <c r="AG32">
        <v>597</v>
      </c>
      <c r="AH32">
        <v>243</v>
      </c>
      <c r="AI32">
        <v>0</v>
      </c>
      <c r="AJ32">
        <v>345871</v>
      </c>
      <c r="AK32">
        <v>323727</v>
      </c>
      <c r="AL32">
        <v>5541</v>
      </c>
      <c r="AM32">
        <v>12770</v>
      </c>
      <c r="AN32">
        <v>2342</v>
      </c>
      <c r="AO32">
        <v>2181</v>
      </c>
      <c r="AP32">
        <v>221</v>
      </c>
      <c r="AQ32">
        <v>0</v>
      </c>
      <c r="AR32">
        <v>0</v>
      </c>
      <c r="AS32">
        <v>274628</v>
      </c>
      <c r="AT32">
        <v>260675</v>
      </c>
      <c r="AU32">
        <v>2466</v>
      </c>
      <c r="AV32">
        <v>8570</v>
      </c>
      <c r="AW32">
        <v>1196</v>
      </c>
      <c r="AX32">
        <v>1622</v>
      </c>
      <c r="AY32">
        <v>0</v>
      </c>
      <c r="AZ32">
        <v>7443</v>
      </c>
      <c r="BA32">
        <v>760</v>
      </c>
      <c r="BB32">
        <v>598</v>
      </c>
      <c r="BC32">
        <v>208</v>
      </c>
      <c r="BD32">
        <v>0</v>
      </c>
      <c r="BE32">
        <v>347633</v>
      </c>
      <c r="BF32">
        <v>325636</v>
      </c>
      <c r="BG32">
        <v>5352</v>
      </c>
      <c r="BH32">
        <v>12655</v>
      </c>
      <c r="BI32">
        <v>2376</v>
      </c>
      <c r="BJ32">
        <v>2183</v>
      </c>
      <c r="BK32">
        <v>188</v>
      </c>
      <c r="BL32">
        <v>8993</v>
      </c>
      <c r="BM32">
        <v>1513</v>
      </c>
      <c r="BN32">
        <v>785</v>
      </c>
      <c r="BO32">
        <v>185</v>
      </c>
      <c r="BP32">
        <v>5159</v>
      </c>
      <c r="BQ32">
        <v>355779</v>
      </c>
      <c r="BR32">
        <v>336662</v>
      </c>
      <c r="BS32">
        <v>3728</v>
      </c>
      <c r="BT32">
        <v>11367</v>
      </c>
      <c r="BU32">
        <v>1874</v>
      </c>
      <c r="BV32">
        <v>2489</v>
      </c>
      <c r="BW32">
        <v>355</v>
      </c>
      <c r="BX32">
        <v>0</v>
      </c>
      <c r="BY32">
        <v>0</v>
      </c>
      <c r="BZ32">
        <v>279936</v>
      </c>
      <c r="CA32">
        <v>266722</v>
      </c>
      <c r="CB32">
        <v>2412</v>
      </c>
      <c r="CC32">
        <v>7804</v>
      </c>
      <c r="CD32">
        <v>1296</v>
      </c>
      <c r="CE32">
        <v>1844</v>
      </c>
      <c r="CF32">
        <v>257</v>
      </c>
      <c r="CG32">
        <v>0</v>
      </c>
      <c r="CH32">
        <v>0</v>
      </c>
      <c r="CI32">
        <v>271833</v>
      </c>
      <c r="CJ32">
        <v>250614</v>
      </c>
      <c r="CK32">
        <v>4349</v>
      </c>
      <c r="CL32">
        <v>6571</v>
      </c>
      <c r="CM32">
        <v>1068</v>
      </c>
      <c r="CN32">
        <v>445</v>
      </c>
      <c r="CO32">
        <v>68</v>
      </c>
      <c r="CP32">
        <v>487</v>
      </c>
      <c r="CQ32">
        <v>8231</v>
      </c>
      <c r="CR32">
        <v>341838</v>
      </c>
      <c r="CS32">
        <v>311159</v>
      </c>
      <c r="CT32">
        <v>7198</v>
      </c>
      <c r="CU32">
        <v>12106</v>
      </c>
      <c r="CV32">
        <v>2396</v>
      </c>
      <c r="CW32">
        <v>7503</v>
      </c>
      <c r="CX32">
        <v>290</v>
      </c>
      <c r="CY32">
        <v>271833</v>
      </c>
      <c r="CZ32">
        <v>250614</v>
      </c>
      <c r="DA32">
        <v>4349</v>
      </c>
      <c r="DB32">
        <v>8295</v>
      </c>
      <c r="DC32">
        <v>1641</v>
      </c>
      <c r="DD32">
        <v>5444</v>
      </c>
      <c r="DE32">
        <v>184</v>
      </c>
    </row>
    <row r="33" spans="1:109" x14ac:dyDescent="0.25">
      <c r="A33">
        <v>31</v>
      </c>
      <c r="B33">
        <v>31</v>
      </c>
      <c r="C33">
        <v>140955</v>
      </c>
      <c r="D33">
        <v>44470</v>
      </c>
      <c r="E33">
        <v>92861</v>
      </c>
      <c r="F33">
        <v>172013</v>
      </c>
      <c r="G33">
        <v>52060</v>
      </c>
      <c r="H33">
        <v>117237</v>
      </c>
      <c r="I33">
        <v>121921</v>
      </c>
      <c r="J33">
        <v>40610</v>
      </c>
      <c r="K33">
        <v>81311</v>
      </c>
      <c r="L33">
        <v>123469</v>
      </c>
      <c r="M33">
        <v>49328</v>
      </c>
      <c r="N33">
        <v>74141</v>
      </c>
      <c r="O33">
        <v>123666</v>
      </c>
      <c r="P33">
        <v>41357</v>
      </c>
      <c r="Q33">
        <v>78626</v>
      </c>
      <c r="R33">
        <v>151600</v>
      </c>
      <c r="S33">
        <v>39295</v>
      </c>
      <c r="T33">
        <v>104695</v>
      </c>
      <c r="U33">
        <v>152839</v>
      </c>
      <c r="V33">
        <v>45465</v>
      </c>
      <c r="W33">
        <v>100322</v>
      </c>
      <c r="X33">
        <v>265152</v>
      </c>
      <c r="Y33">
        <v>250481</v>
      </c>
      <c r="Z33">
        <v>3332</v>
      </c>
      <c r="AA33">
        <v>6991</v>
      </c>
      <c r="AB33">
        <v>2318</v>
      </c>
      <c r="AC33">
        <v>2024</v>
      </c>
      <c r="AD33">
        <v>30</v>
      </c>
      <c r="AE33">
        <v>5819</v>
      </c>
      <c r="AF33">
        <v>1681</v>
      </c>
      <c r="AG33">
        <v>448</v>
      </c>
      <c r="AH33">
        <v>258</v>
      </c>
      <c r="AI33">
        <v>0</v>
      </c>
      <c r="AJ33">
        <v>352244</v>
      </c>
      <c r="AK33">
        <v>327503</v>
      </c>
      <c r="AL33">
        <v>5495</v>
      </c>
      <c r="AM33">
        <v>12370</v>
      </c>
      <c r="AN33">
        <v>4604</v>
      </c>
      <c r="AO33">
        <v>3107</v>
      </c>
      <c r="AP33">
        <v>251</v>
      </c>
      <c r="AQ33">
        <v>0</v>
      </c>
      <c r="AR33">
        <v>0</v>
      </c>
      <c r="AS33">
        <v>263149</v>
      </c>
      <c r="AT33">
        <v>249426</v>
      </c>
      <c r="AU33">
        <v>3046</v>
      </c>
      <c r="AV33">
        <v>6769</v>
      </c>
      <c r="AW33">
        <v>1914</v>
      </c>
      <c r="AX33">
        <v>1877</v>
      </c>
      <c r="AY33">
        <v>20</v>
      </c>
      <c r="AZ33">
        <v>5765</v>
      </c>
      <c r="BA33">
        <v>1389</v>
      </c>
      <c r="BB33">
        <v>443</v>
      </c>
      <c r="BC33">
        <v>181</v>
      </c>
      <c r="BD33">
        <v>0</v>
      </c>
      <c r="BE33">
        <v>350424</v>
      </c>
      <c r="BF33">
        <v>326890</v>
      </c>
      <c r="BG33">
        <v>5238</v>
      </c>
      <c r="BH33">
        <v>12002</v>
      </c>
      <c r="BI33">
        <v>4108</v>
      </c>
      <c r="BJ33">
        <v>2820</v>
      </c>
      <c r="BK33">
        <v>159</v>
      </c>
      <c r="BL33">
        <v>7873</v>
      </c>
      <c r="BM33">
        <v>2565</v>
      </c>
      <c r="BN33">
        <v>422</v>
      </c>
      <c r="BO33">
        <v>658</v>
      </c>
      <c r="BP33">
        <v>6754</v>
      </c>
      <c r="BQ33">
        <v>344022</v>
      </c>
      <c r="BR33">
        <v>325142</v>
      </c>
      <c r="BS33">
        <v>3979</v>
      </c>
      <c r="BT33">
        <v>9952</v>
      </c>
      <c r="BU33">
        <v>2689</v>
      </c>
      <c r="BV33">
        <v>2546</v>
      </c>
      <c r="BW33">
        <v>228</v>
      </c>
      <c r="BX33">
        <v>0</v>
      </c>
      <c r="BY33">
        <v>0</v>
      </c>
      <c r="BZ33">
        <v>255909</v>
      </c>
      <c r="CA33">
        <v>244217</v>
      </c>
      <c r="CB33">
        <v>2360</v>
      </c>
      <c r="CC33">
        <v>5790</v>
      </c>
      <c r="CD33">
        <v>1806</v>
      </c>
      <c r="CE33">
        <v>1834</v>
      </c>
      <c r="CF33">
        <v>132</v>
      </c>
      <c r="CG33">
        <v>0</v>
      </c>
      <c r="CH33">
        <v>0</v>
      </c>
      <c r="CI33">
        <v>271936</v>
      </c>
      <c r="CJ33">
        <v>247761</v>
      </c>
      <c r="CK33">
        <v>4014</v>
      </c>
      <c r="CL33">
        <v>6402</v>
      </c>
      <c r="CM33">
        <v>4199</v>
      </c>
      <c r="CN33">
        <v>550</v>
      </c>
      <c r="CO33">
        <v>66</v>
      </c>
      <c r="CP33">
        <v>787</v>
      </c>
      <c r="CQ33">
        <v>8157</v>
      </c>
      <c r="CR33">
        <v>357694</v>
      </c>
      <c r="CS33">
        <v>321529</v>
      </c>
      <c r="CT33">
        <v>6452</v>
      </c>
      <c r="CU33">
        <v>13251</v>
      </c>
      <c r="CV33">
        <v>7288</v>
      </c>
      <c r="CW33">
        <v>7415</v>
      </c>
      <c r="CX33">
        <v>386</v>
      </c>
      <c r="CY33">
        <v>271936</v>
      </c>
      <c r="CZ33">
        <v>247761</v>
      </c>
      <c r="DA33">
        <v>4014</v>
      </c>
      <c r="DB33">
        <v>8193</v>
      </c>
      <c r="DC33">
        <v>4981</v>
      </c>
      <c r="DD33">
        <v>5378</v>
      </c>
      <c r="DE33">
        <v>269</v>
      </c>
    </row>
    <row r="34" spans="1:109" x14ac:dyDescent="0.25">
      <c r="A34">
        <v>32</v>
      </c>
      <c r="B34">
        <v>32</v>
      </c>
      <c r="C34">
        <v>154579</v>
      </c>
      <c r="D34">
        <v>71945</v>
      </c>
      <c r="E34">
        <v>78609</v>
      </c>
      <c r="F34">
        <v>183834</v>
      </c>
      <c r="G34">
        <v>80180</v>
      </c>
      <c r="H34">
        <v>101184</v>
      </c>
      <c r="I34">
        <v>133571</v>
      </c>
      <c r="J34">
        <v>67439</v>
      </c>
      <c r="K34">
        <v>66132</v>
      </c>
      <c r="L34">
        <v>135397</v>
      </c>
      <c r="M34">
        <v>75684</v>
      </c>
      <c r="N34">
        <v>59713</v>
      </c>
      <c r="O34">
        <v>135418</v>
      </c>
      <c r="P34">
        <v>67201</v>
      </c>
      <c r="Q34">
        <v>63702</v>
      </c>
      <c r="R34">
        <v>167400</v>
      </c>
      <c r="S34">
        <v>66068</v>
      </c>
      <c r="T34">
        <v>91565</v>
      </c>
      <c r="U34">
        <v>171945</v>
      </c>
      <c r="V34">
        <v>75411</v>
      </c>
      <c r="W34">
        <v>88995</v>
      </c>
      <c r="X34">
        <v>286660</v>
      </c>
      <c r="Y34">
        <v>258970</v>
      </c>
      <c r="Z34">
        <v>3946</v>
      </c>
      <c r="AA34">
        <v>19460</v>
      </c>
      <c r="AB34">
        <v>2234</v>
      </c>
      <c r="AC34">
        <v>1808</v>
      </c>
      <c r="AD34">
        <v>29</v>
      </c>
      <c r="AE34">
        <v>17575</v>
      </c>
      <c r="AF34">
        <v>1748</v>
      </c>
      <c r="AG34">
        <v>310</v>
      </c>
      <c r="AH34">
        <v>406</v>
      </c>
      <c r="AI34">
        <v>0</v>
      </c>
      <c r="AJ34">
        <v>362922</v>
      </c>
      <c r="AK34">
        <v>320167</v>
      </c>
      <c r="AL34">
        <v>6637</v>
      </c>
      <c r="AM34">
        <v>29001</v>
      </c>
      <c r="AN34">
        <v>5670</v>
      </c>
      <c r="AO34">
        <v>2819</v>
      </c>
      <c r="AP34">
        <v>528</v>
      </c>
      <c r="AQ34">
        <v>0</v>
      </c>
      <c r="AR34">
        <v>0</v>
      </c>
      <c r="AS34">
        <v>287085</v>
      </c>
      <c r="AT34">
        <v>259780</v>
      </c>
      <c r="AU34">
        <v>3772</v>
      </c>
      <c r="AV34">
        <v>19335</v>
      </c>
      <c r="AW34">
        <v>2210</v>
      </c>
      <c r="AX34">
        <v>1763</v>
      </c>
      <c r="AY34">
        <v>8</v>
      </c>
      <c r="AZ34">
        <v>17610</v>
      </c>
      <c r="BA34">
        <v>1835</v>
      </c>
      <c r="BB34">
        <v>494</v>
      </c>
      <c r="BC34">
        <v>286</v>
      </c>
      <c r="BD34">
        <v>0</v>
      </c>
      <c r="BE34">
        <v>364438</v>
      </c>
      <c r="BF34">
        <v>322020</v>
      </c>
      <c r="BG34">
        <v>6443</v>
      </c>
      <c r="BH34">
        <v>28908</v>
      </c>
      <c r="BI34">
        <v>5628</v>
      </c>
      <c r="BJ34">
        <v>2512</v>
      </c>
      <c r="BK34">
        <v>304</v>
      </c>
      <c r="BL34">
        <v>23057</v>
      </c>
      <c r="BM34">
        <v>4065</v>
      </c>
      <c r="BN34">
        <v>629</v>
      </c>
      <c r="BO34">
        <v>222</v>
      </c>
      <c r="BP34">
        <v>7987</v>
      </c>
      <c r="BQ34">
        <v>371731</v>
      </c>
      <c r="BR34">
        <v>332915</v>
      </c>
      <c r="BS34">
        <v>4874</v>
      </c>
      <c r="BT34">
        <v>27784</v>
      </c>
      <c r="BU34">
        <v>4353</v>
      </c>
      <c r="BV34">
        <v>2592</v>
      </c>
      <c r="BW34">
        <v>254</v>
      </c>
      <c r="BX34">
        <v>0</v>
      </c>
      <c r="BY34">
        <v>0</v>
      </c>
      <c r="BZ34">
        <v>291421</v>
      </c>
      <c r="CA34">
        <v>265033</v>
      </c>
      <c r="CB34">
        <v>3082</v>
      </c>
      <c r="CC34">
        <v>18512</v>
      </c>
      <c r="CD34">
        <v>3314</v>
      </c>
      <c r="CE34">
        <v>1886</v>
      </c>
      <c r="CF34">
        <v>159</v>
      </c>
      <c r="CG34">
        <v>0</v>
      </c>
      <c r="CH34">
        <v>0</v>
      </c>
      <c r="CI34">
        <v>293823</v>
      </c>
      <c r="CJ34">
        <v>254309</v>
      </c>
      <c r="CK34">
        <v>5144</v>
      </c>
      <c r="CL34">
        <v>18963</v>
      </c>
      <c r="CM34">
        <v>3743</v>
      </c>
      <c r="CN34">
        <v>423</v>
      </c>
      <c r="CO34">
        <v>48</v>
      </c>
      <c r="CP34">
        <v>752</v>
      </c>
      <c r="CQ34">
        <v>10441</v>
      </c>
      <c r="CR34">
        <v>363768</v>
      </c>
      <c r="CS34">
        <v>308401</v>
      </c>
      <c r="CT34">
        <v>7684</v>
      </c>
      <c r="CU34">
        <v>31029</v>
      </c>
      <c r="CV34">
        <v>6270</v>
      </c>
      <c r="CW34">
        <v>7776</v>
      </c>
      <c r="CX34">
        <v>356</v>
      </c>
      <c r="CY34">
        <v>293823</v>
      </c>
      <c r="CZ34">
        <v>254309</v>
      </c>
      <c r="DA34">
        <v>5144</v>
      </c>
      <c r="DB34">
        <v>21715</v>
      </c>
      <c r="DC34">
        <v>4816</v>
      </c>
      <c r="DD34">
        <v>5674</v>
      </c>
      <c r="DE34">
        <v>233</v>
      </c>
    </row>
    <row r="35" spans="1:109" x14ac:dyDescent="0.25">
      <c r="A35">
        <v>33</v>
      </c>
      <c r="B35">
        <v>33</v>
      </c>
      <c r="C35">
        <v>148670</v>
      </c>
      <c r="D35">
        <v>66716</v>
      </c>
      <c r="E35">
        <v>78521</v>
      </c>
      <c r="F35">
        <v>174679</v>
      </c>
      <c r="G35">
        <v>72459</v>
      </c>
      <c r="H35">
        <v>99961</v>
      </c>
      <c r="I35">
        <v>128217</v>
      </c>
      <c r="J35">
        <v>60092</v>
      </c>
      <c r="K35">
        <v>68125</v>
      </c>
      <c r="L35">
        <v>130302</v>
      </c>
      <c r="M35">
        <v>70154</v>
      </c>
      <c r="N35">
        <v>60148</v>
      </c>
      <c r="O35">
        <v>130552</v>
      </c>
      <c r="P35">
        <v>62677</v>
      </c>
      <c r="Q35">
        <v>64238</v>
      </c>
      <c r="R35">
        <v>162389</v>
      </c>
      <c r="S35">
        <v>64037</v>
      </c>
      <c r="T35">
        <v>89728</v>
      </c>
      <c r="U35">
        <v>166402</v>
      </c>
      <c r="V35">
        <v>71184</v>
      </c>
      <c r="W35">
        <v>89096</v>
      </c>
      <c r="X35">
        <v>272900</v>
      </c>
      <c r="Y35">
        <v>230591</v>
      </c>
      <c r="Z35">
        <v>10144</v>
      </c>
      <c r="AA35">
        <v>28587</v>
      </c>
      <c r="AB35">
        <v>1607</v>
      </c>
      <c r="AC35">
        <v>1501</v>
      </c>
      <c r="AD35">
        <v>8</v>
      </c>
      <c r="AE35">
        <v>26828</v>
      </c>
      <c r="AF35">
        <v>1161</v>
      </c>
      <c r="AG35">
        <v>546</v>
      </c>
      <c r="AH35">
        <v>639</v>
      </c>
      <c r="AI35">
        <v>0</v>
      </c>
      <c r="AJ35">
        <v>345264</v>
      </c>
      <c r="AK35">
        <v>283580</v>
      </c>
      <c r="AL35">
        <v>15723</v>
      </c>
      <c r="AM35">
        <v>43469</v>
      </c>
      <c r="AN35">
        <v>3662</v>
      </c>
      <c r="AO35">
        <v>2645</v>
      </c>
      <c r="AP35">
        <v>531</v>
      </c>
      <c r="AQ35">
        <v>0</v>
      </c>
      <c r="AR35">
        <v>0</v>
      </c>
      <c r="AS35">
        <v>273707</v>
      </c>
      <c r="AT35">
        <v>231809</v>
      </c>
      <c r="AU35">
        <v>9614</v>
      </c>
      <c r="AV35">
        <v>28700</v>
      </c>
      <c r="AW35">
        <v>1720</v>
      </c>
      <c r="AX35">
        <v>1457</v>
      </c>
      <c r="AY35">
        <v>12</v>
      </c>
      <c r="AZ35">
        <v>27107</v>
      </c>
      <c r="BA35">
        <v>1252</v>
      </c>
      <c r="BB35">
        <v>556</v>
      </c>
      <c r="BC35">
        <v>635</v>
      </c>
      <c r="BD35">
        <v>0</v>
      </c>
      <c r="BE35">
        <v>347407</v>
      </c>
      <c r="BF35">
        <v>285690</v>
      </c>
      <c r="BG35">
        <v>15362</v>
      </c>
      <c r="BH35">
        <v>43368</v>
      </c>
      <c r="BI35">
        <v>3571</v>
      </c>
      <c r="BJ35">
        <v>2790</v>
      </c>
      <c r="BK35">
        <v>414</v>
      </c>
      <c r="BL35">
        <v>36074</v>
      </c>
      <c r="BM35">
        <v>2170</v>
      </c>
      <c r="BN35">
        <v>637</v>
      </c>
      <c r="BO35">
        <v>159</v>
      </c>
      <c r="BP35">
        <v>7306</v>
      </c>
      <c r="BQ35">
        <v>359341</v>
      </c>
      <c r="BR35">
        <v>299785</v>
      </c>
      <c r="BS35">
        <v>12614</v>
      </c>
      <c r="BT35">
        <v>43780</v>
      </c>
      <c r="BU35">
        <v>2906</v>
      </c>
      <c r="BV35">
        <v>2657</v>
      </c>
      <c r="BW35">
        <v>248</v>
      </c>
      <c r="BX35">
        <v>0</v>
      </c>
      <c r="BY35">
        <v>0</v>
      </c>
      <c r="BZ35">
        <v>281395</v>
      </c>
      <c r="CA35">
        <v>240260</v>
      </c>
      <c r="CB35">
        <v>8432</v>
      </c>
      <c r="CC35">
        <v>30092</v>
      </c>
      <c r="CD35">
        <v>2019</v>
      </c>
      <c r="CE35">
        <v>1856</v>
      </c>
      <c r="CF35">
        <v>159</v>
      </c>
      <c r="CG35">
        <v>0</v>
      </c>
      <c r="CH35">
        <v>0</v>
      </c>
      <c r="CI35">
        <v>274128</v>
      </c>
      <c r="CJ35">
        <v>225779</v>
      </c>
      <c r="CK35">
        <v>10405</v>
      </c>
      <c r="CL35">
        <v>27128</v>
      </c>
      <c r="CM35">
        <v>1805</v>
      </c>
      <c r="CN35">
        <v>437</v>
      </c>
      <c r="CO35">
        <v>61</v>
      </c>
      <c r="CP35">
        <v>595</v>
      </c>
      <c r="CQ35">
        <v>7918</v>
      </c>
      <c r="CR35">
        <v>342137</v>
      </c>
      <c r="CS35">
        <v>273498</v>
      </c>
      <c r="CT35">
        <v>15978</v>
      </c>
      <c r="CU35">
        <v>42915</v>
      </c>
      <c r="CV35">
        <v>3646</v>
      </c>
      <c r="CW35">
        <v>6346</v>
      </c>
      <c r="CX35">
        <v>326</v>
      </c>
      <c r="CY35">
        <v>274128</v>
      </c>
      <c r="CZ35">
        <v>225779</v>
      </c>
      <c r="DA35">
        <v>10405</v>
      </c>
      <c r="DB35">
        <v>30240</v>
      </c>
      <c r="DC35">
        <v>2488</v>
      </c>
      <c r="DD35">
        <v>4627</v>
      </c>
      <c r="DE35">
        <v>221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district-data'!C1</f>
        <v>Total_2016-2020_Comp</v>
      </c>
      <c r="D1" t="str">
        <f>'SD district-data'!D1</f>
        <v>Dem_2016-2020_Comp</v>
      </c>
      <c r="E1" t="str">
        <f>'SD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SUM(H3:H35)</f>
        <v>15</v>
      </c>
      <c r="I2" s="3">
        <f>SUM(I3:I35)</f>
        <v>18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district-data'!C3</f>
        <v>145452</v>
      </c>
      <c r="D3">
        <f>'SD district-data'!D3</f>
        <v>40220</v>
      </c>
      <c r="E3">
        <f>'SD district-data'!E3</f>
        <v>101001</v>
      </c>
      <c r="F3" s="1">
        <f t="shared" ref="F3:F9" si="0">D3/$C3</f>
        <v>0.27651733905343345</v>
      </c>
      <c r="G3" s="1">
        <f t="shared" ref="G3:G9" si="1">E3/$C3</f>
        <v>0.6943940268954707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district-data'!C4</f>
        <v>148423</v>
      </c>
      <c r="D4">
        <f>'SD district-data'!D4</f>
        <v>72279</v>
      </c>
      <c r="E4">
        <f>'SD district-data'!E4</f>
        <v>71775</v>
      </c>
      <c r="F4" s="1">
        <f t="shared" si="0"/>
        <v>0.48697978076174175</v>
      </c>
      <c r="G4" s="1">
        <f t="shared" si="1"/>
        <v>0.483584080634403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district-data'!C5</f>
        <v>164586</v>
      </c>
      <c r="D5">
        <f>'SD district-data'!D5</f>
        <v>92706</v>
      </c>
      <c r="E5">
        <f>'SD district-data'!E5</f>
        <v>68297</v>
      </c>
      <c r="F5" s="1">
        <f t="shared" si="0"/>
        <v>0.56326783566038419</v>
      </c>
      <c r="G5" s="1">
        <f t="shared" si="1"/>
        <v>0.4149623904827871</v>
      </c>
      <c r="H5" s="3">
        <f t="shared" si="2"/>
        <v>1</v>
      </c>
      <c r="I5" s="3">
        <f t="shared" si="3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district-data'!C6</f>
        <v>144073</v>
      </c>
      <c r="D6">
        <f>'SD district-data'!D6</f>
        <v>49405</v>
      </c>
      <c r="E6">
        <f>'SD district-data'!E6</f>
        <v>91425</v>
      </c>
      <c r="F6" s="1">
        <f t="shared" si="0"/>
        <v>0.34291643819452639</v>
      </c>
      <c r="G6" s="1">
        <f t="shared" si="1"/>
        <v>0.63457413949872632</v>
      </c>
      <c r="H6" s="3">
        <f t="shared" si="2"/>
        <v>0</v>
      </c>
      <c r="I6" s="3">
        <f t="shared" si="3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district-data'!C7</f>
        <v>175894</v>
      </c>
      <c r="D7">
        <f>'SD district-data'!D7</f>
        <v>58136</v>
      </c>
      <c r="E7">
        <f>'SD district-data'!E7</f>
        <v>113674</v>
      </c>
      <c r="F7" s="1">
        <f t="shared" si="0"/>
        <v>0.3305172433397387</v>
      </c>
      <c r="G7" s="1">
        <f t="shared" si="1"/>
        <v>0.64626422731872601</v>
      </c>
      <c r="H7" s="3">
        <f t="shared" si="2"/>
        <v>0</v>
      </c>
      <c r="I7" s="3">
        <f t="shared" si="3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district-data'!C8</f>
        <v>143274</v>
      </c>
      <c r="D8">
        <f>'SD district-data'!D8</f>
        <v>78113</v>
      </c>
      <c r="E8">
        <f>'SD district-data'!E8</f>
        <v>61594</v>
      </c>
      <c r="F8" s="1">
        <f t="shared" si="0"/>
        <v>0.54520010609042813</v>
      </c>
      <c r="G8" s="1">
        <f t="shared" si="1"/>
        <v>0.42990354146600218</v>
      </c>
      <c r="H8" s="3">
        <f t="shared" si="2"/>
        <v>1</v>
      </c>
      <c r="I8" s="3">
        <f t="shared" si="3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district-data'!C9</f>
        <v>153102</v>
      </c>
      <c r="D9">
        <f>'SD district-data'!D9</f>
        <v>45101</v>
      </c>
      <c r="E9">
        <f>'SD district-data'!E9</f>
        <v>104471</v>
      </c>
      <c r="F9" s="1">
        <f t="shared" si="0"/>
        <v>0.29458139018432156</v>
      </c>
      <c r="G9" s="1">
        <f t="shared" si="1"/>
        <v>0.68236208540711418</v>
      </c>
      <c r="H9" s="3">
        <f t="shared" si="2"/>
        <v>0</v>
      </c>
      <c r="I9" s="3">
        <f t="shared" si="3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district-data'!C10</f>
        <v>171313</v>
      </c>
      <c r="D10">
        <f>'SD district-data'!D10</f>
        <v>91523</v>
      </c>
      <c r="E10">
        <f>'SD district-data'!E10</f>
        <v>76166</v>
      </c>
      <c r="F10" s="1">
        <f t="shared" ref="F10:F73" si="4">D10/$C10</f>
        <v>0.53424433639011637</v>
      </c>
      <c r="G10" s="1">
        <f t="shared" ref="G10:G73" si="5">E10/$C10</f>
        <v>0.44460140211192378</v>
      </c>
      <c r="H10" s="3">
        <f t="shared" si="2"/>
        <v>1</v>
      </c>
      <c r="I10" s="3">
        <f t="shared" si="3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district-data'!C11</f>
        <v>142490</v>
      </c>
      <c r="D11">
        <f>'SD district-data'!D11</f>
        <v>92823</v>
      </c>
      <c r="E11">
        <f>'SD district-data'!E11</f>
        <v>46270</v>
      </c>
      <c r="F11" s="1">
        <f t="shared" si="4"/>
        <v>0.65143518843427606</v>
      </c>
      <c r="G11" s="1">
        <f t="shared" si="5"/>
        <v>0.32472454207312795</v>
      </c>
      <c r="H11" s="3">
        <f t="shared" si="2"/>
        <v>1</v>
      </c>
      <c r="I11" s="3">
        <f t="shared" si="3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district-data'!C12</f>
        <v>147866</v>
      </c>
      <c r="D12">
        <f>'SD district-data'!D12</f>
        <v>53379</v>
      </c>
      <c r="E12">
        <f>'SD district-data'!E12</f>
        <v>90670</v>
      </c>
      <c r="F12" s="1">
        <f t="shared" si="4"/>
        <v>0.36099576643717962</v>
      </c>
      <c r="G12" s="1">
        <f t="shared" si="5"/>
        <v>0.61319032096628023</v>
      </c>
      <c r="H12" s="3">
        <f t="shared" si="2"/>
        <v>0</v>
      </c>
      <c r="I12" s="3">
        <f t="shared" si="3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district-data'!C13</f>
        <v>140097</v>
      </c>
      <c r="D13">
        <f>'SD district-data'!D13</f>
        <v>76355</v>
      </c>
      <c r="E13">
        <f>'SD district-data'!E13</f>
        <v>59974</v>
      </c>
      <c r="F13" s="1">
        <f t="shared" si="4"/>
        <v>0.5450152394412443</v>
      </c>
      <c r="G13" s="1">
        <f t="shared" si="5"/>
        <v>0.42808910968828739</v>
      </c>
      <c r="H13" s="3">
        <f t="shared" si="2"/>
        <v>1</v>
      </c>
      <c r="I13" s="3">
        <f t="shared" si="3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district-data'!C14</f>
        <v>156039</v>
      </c>
      <c r="D14">
        <f>'SD district-data'!D14</f>
        <v>33600</v>
      </c>
      <c r="E14">
        <f>'SD district-data'!E14</f>
        <v>118607</v>
      </c>
      <c r="F14" s="1">
        <f t="shared" si="4"/>
        <v>0.21533078268894315</v>
      </c>
      <c r="G14" s="1">
        <f t="shared" si="5"/>
        <v>0.76011125423772263</v>
      </c>
      <c r="H14" s="3">
        <f t="shared" si="2"/>
        <v>0</v>
      </c>
      <c r="I14" s="3">
        <f t="shared" si="3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district-data'!C15</f>
        <v>151422</v>
      </c>
      <c r="D15">
        <f>'SD district-data'!D15</f>
        <v>74701</v>
      </c>
      <c r="E15">
        <f>'SD district-data'!E15</f>
        <v>72710</v>
      </c>
      <c r="F15" s="1">
        <f t="shared" si="4"/>
        <v>0.49332989922204173</v>
      </c>
      <c r="G15" s="1">
        <f t="shared" si="5"/>
        <v>0.48018121541123482</v>
      </c>
      <c r="H15" s="3">
        <f t="shared" si="2"/>
        <v>1</v>
      </c>
      <c r="I15" s="3">
        <f t="shared" si="3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district-data'!C16</f>
        <v>145521</v>
      </c>
      <c r="D16">
        <f>'SD district-data'!D16</f>
        <v>39405</v>
      </c>
      <c r="E16">
        <f>'SD district-data'!E16</f>
        <v>102676</v>
      </c>
      <c r="F16" s="1">
        <f t="shared" si="4"/>
        <v>0.27078565980167812</v>
      </c>
      <c r="G16" s="1">
        <f t="shared" si="5"/>
        <v>0.70557514035774904</v>
      </c>
      <c r="H16" s="3">
        <f t="shared" si="2"/>
        <v>0</v>
      </c>
      <c r="I16" s="3">
        <f t="shared" si="3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district-data'!C17</f>
        <v>138609</v>
      </c>
      <c r="D17">
        <f>'SD district-data'!D17</f>
        <v>93022</v>
      </c>
      <c r="E17">
        <f>'SD district-data'!E17</f>
        <v>42537</v>
      </c>
      <c r="F17" s="1">
        <f t="shared" si="4"/>
        <v>0.67111082252956156</v>
      </c>
      <c r="G17" s="1">
        <f t="shared" si="5"/>
        <v>0.30688483431811786</v>
      </c>
      <c r="H17" s="3">
        <f t="shared" si="2"/>
        <v>1</v>
      </c>
      <c r="I17" s="3">
        <f t="shared" si="3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district-data'!C18</f>
        <v>123302</v>
      </c>
      <c r="D18">
        <f>'SD district-data'!D18</f>
        <v>75714</v>
      </c>
      <c r="E18">
        <f>'SD district-data'!E18</f>
        <v>44613</v>
      </c>
      <c r="F18" s="1">
        <f t="shared" si="4"/>
        <v>0.61405330002757452</v>
      </c>
      <c r="G18" s="1">
        <f t="shared" si="5"/>
        <v>0.36181894859775188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district-data'!C19</f>
        <v>134072</v>
      </c>
      <c r="D19">
        <f>'SD district-data'!D19</f>
        <v>49722</v>
      </c>
      <c r="E19">
        <f>'SD district-data'!E19</f>
        <v>81166</v>
      </c>
      <c r="F19" s="1">
        <f t="shared" si="4"/>
        <v>0.37086043320007162</v>
      </c>
      <c r="G19" s="1">
        <f t="shared" si="5"/>
        <v>0.60539113312250137</v>
      </c>
      <c r="H19" s="3">
        <f t="shared" si="6"/>
        <v>0</v>
      </c>
      <c r="I19" s="3">
        <f t="shared" si="7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district-data'!C20</f>
        <v>162158</v>
      </c>
      <c r="D20">
        <f>'SD district-data'!D20</f>
        <v>66196</v>
      </c>
      <c r="E20">
        <f>'SD district-data'!E20</f>
        <v>91680</v>
      </c>
      <c r="F20" s="1">
        <f t="shared" si="4"/>
        <v>0.40821914429137013</v>
      </c>
      <c r="G20" s="1">
        <f t="shared" si="5"/>
        <v>0.56537451127912286</v>
      </c>
      <c r="H20" s="3">
        <f t="shared" si="6"/>
        <v>0</v>
      </c>
      <c r="I20" s="3">
        <f t="shared" si="7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district-data'!C21</f>
        <v>158384</v>
      </c>
      <c r="D21">
        <f>'SD district-data'!D21</f>
        <v>57561</v>
      </c>
      <c r="E21">
        <f>'SD district-data'!E21</f>
        <v>97102</v>
      </c>
      <c r="F21" s="1">
        <f t="shared" si="4"/>
        <v>0.36342686129912111</v>
      </c>
      <c r="G21" s="1">
        <f t="shared" si="5"/>
        <v>0.61307960400040407</v>
      </c>
      <c r="H21" s="3">
        <f t="shared" si="6"/>
        <v>0</v>
      </c>
      <c r="I21" s="3">
        <f t="shared" si="7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district-data'!C22</f>
        <v>142944</v>
      </c>
      <c r="D22">
        <f>'SD district-data'!D22</f>
        <v>47568</v>
      </c>
      <c r="E22">
        <f>'SD district-data'!E22</f>
        <v>91970</v>
      </c>
      <c r="F22" s="1">
        <f t="shared" si="4"/>
        <v>0.33277367360644727</v>
      </c>
      <c r="G22" s="1">
        <f t="shared" si="5"/>
        <v>0.64339881352137895</v>
      </c>
      <c r="H22" s="3">
        <f t="shared" si="6"/>
        <v>0</v>
      </c>
      <c r="I22" s="3">
        <f t="shared" si="7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district-data'!C23</f>
        <v>164047</v>
      </c>
      <c r="D23">
        <f>'SD district-data'!D23</f>
        <v>131777</v>
      </c>
      <c r="E23">
        <f>'SD district-data'!E23</f>
        <v>29548</v>
      </c>
      <c r="F23" s="1">
        <f t="shared" si="4"/>
        <v>0.80328808207403979</v>
      </c>
      <c r="G23" s="1">
        <f t="shared" si="5"/>
        <v>0.18011911220564839</v>
      </c>
      <c r="H23" s="3">
        <f t="shared" si="6"/>
        <v>1</v>
      </c>
      <c r="I23" s="3">
        <f t="shared" si="7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district-data'!C24</f>
        <v>157584</v>
      </c>
      <c r="D24">
        <f>'SD district-data'!D24</f>
        <v>84480</v>
      </c>
      <c r="E24">
        <f>'SD district-data'!E24</f>
        <v>69115</v>
      </c>
      <c r="F24" s="1">
        <f t="shared" si="4"/>
        <v>0.53609503502893696</v>
      </c>
      <c r="G24" s="1">
        <f t="shared" si="5"/>
        <v>0.43859148136866688</v>
      </c>
      <c r="H24" s="3">
        <f t="shared" si="6"/>
        <v>1</v>
      </c>
      <c r="I24" s="3">
        <f t="shared" si="7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district-data'!C25</f>
        <v>123655</v>
      </c>
      <c r="D25">
        <f>'SD district-data'!D25</f>
        <v>81765</v>
      </c>
      <c r="E25">
        <f>'SD district-data'!E25</f>
        <v>38537</v>
      </c>
      <c r="F25" s="1">
        <f t="shared" si="4"/>
        <v>0.66123488738829805</v>
      </c>
      <c r="G25" s="1">
        <f t="shared" si="5"/>
        <v>0.31164934697343416</v>
      </c>
      <c r="H25" s="3">
        <f t="shared" si="6"/>
        <v>1</v>
      </c>
      <c r="I25" s="3">
        <f t="shared" si="7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district-data'!C26</f>
        <v>183321</v>
      </c>
      <c r="D26">
        <f>'SD district-data'!D26</f>
        <v>95217</v>
      </c>
      <c r="E26">
        <f>'SD district-data'!E26</f>
        <v>84109</v>
      </c>
      <c r="F26" s="1">
        <f t="shared" si="4"/>
        <v>0.51940039602664179</v>
      </c>
      <c r="G26" s="1">
        <f t="shared" si="5"/>
        <v>0.4588072288499408</v>
      </c>
      <c r="H26" s="3">
        <f t="shared" si="6"/>
        <v>1</v>
      </c>
      <c r="I26" s="3">
        <f t="shared" si="7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district-data'!C27</f>
        <v>179219</v>
      </c>
      <c r="D27">
        <f>'SD district-data'!D27</f>
        <v>102045</v>
      </c>
      <c r="E27">
        <f>'SD district-data'!E27</f>
        <v>73618</v>
      </c>
      <c r="F27" s="1">
        <f t="shared" si="4"/>
        <v>0.56938717435093378</v>
      </c>
      <c r="G27" s="1">
        <f t="shared" si="5"/>
        <v>0.41077117939504182</v>
      </c>
      <c r="H27" s="3">
        <f t="shared" si="6"/>
        <v>1</v>
      </c>
      <c r="I27" s="3">
        <f t="shared" si="7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district-data'!C28</f>
        <v>142525</v>
      </c>
      <c r="D28">
        <f>'SD district-data'!D28</f>
        <v>43990</v>
      </c>
      <c r="E28">
        <f>'SD district-data'!E28</f>
        <v>94124</v>
      </c>
      <c r="F28" s="1">
        <f t="shared" si="4"/>
        <v>0.30864760568321348</v>
      </c>
      <c r="G28" s="1">
        <f t="shared" si="5"/>
        <v>0.66040343799333445</v>
      </c>
      <c r="H28" s="3">
        <f t="shared" si="6"/>
        <v>0</v>
      </c>
      <c r="I28" s="3">
        <f t="shared" si="7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district-data'!C29</f>
        <v>153204</v>
      </c>
      <c r="D29">
        <f>'SD district-data'!D29</f>
        <v>52425</v>
      </c>
      <c r="E29">
        <f>'SD district-data'!E29</f>
        <v>96866</v>
      </c>
      <c r="F29" s="1">
        <f t="shared" si="4"/>
        <v>0.34219080441763922</v>
      </c>
      <c r="G29" s="1">
        <f t="shared" si="5"/>
        <v>0.63226808699511761</v>
      </c>
      <c r="H29" s="3">
        <f t="shared" si="6"/>
        <v>0</v>
      </c>
      <c r="I29" s="3">
        <f t="shared" si="7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district-data'!C30</f>
        <v>157222</v>
      </c>
      <c r="D30">
        <f>'SD district-data'!D30</f>
        <v>86339</v>
      </c>
      <c r="E30">
        <f>'SD district-data'!E30</f>
        <v>66985</v>
      </c>
      <c r="F30" s="1">
        <f t="shared" si="4"/>
        <v>0.54915342636526698</v>
      </c>
      <c r="G30" s="1">
        <f t="shared" si="5"/>
        <v>0.42605360572947804</v>
      </c>
      <c r="H30" s="3">
        <f t="shared" si="6"/>
        <v>1</v>
      </c>
      <c r="I30" s="3">
        <f t="shared" si="7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district-data'!C31</f>
        <v>158922</v>
      </c>
      <c r="D31">
        <f>'SD district-data'!D31</f>
        <v>65337</v>
      </c>
      <c r="E31">
        <f>'SD district-data'!E31</f>
        <v>89245</v>
      </c>
      <c r="F31" s="1">
        <f t="shared" si="4"/>
        <v>0.41112621285913842</v>
      </c>
      <c r="G31" s="1">
        <f t="shared" si="5"/>
        <v>0.56156479279143223</v>
      </c>
      <c r="H31" s="3">
        <f t="shared" si="6"/>
        <v>0</v>
      </c>
      <c r="I31" s="3">
        <f t="shared" si="7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district-data'!C32</f>
        <v>144872</v>
      </c>
      <c r="D32">
        <f>'SD district-data'!D32</f>
        <v>47314</v>
      </c>
      <c r="E32">
        <f>'SD district-data'!E32</f>
        <v>93903</v>
      </c>
      <c r="F32" s="1">
        <f t="shared" si="4"/>
        <v>0.32659174995858414</v>
      </c>
      <c r="G32" s="1">
        <f t="shared" si="5"/>
        <v>0.64817908222430831</v>
      </c>
      <c r="H32" s="3">
        <f t="shared" si="6"/>
        <v>0</v>
      </c>
      <c r="I32" s="3">
        <f t="shared" si="7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district-data'!C33</f>
        <v>140955</v>
      </c>
      <c r="D33">
        <f>'SD district-data'!D33</f>
        <v>44470</v>
      </c>
      <c r="E33">
        <f>'SD district-data'!E33</f>
        <v>92861</v>
      </c>
      <c r="F33" s="1">
        <f t="shared" si="4"/>
        <v>0.3154907594622397</v>
      </c>
      <c r="G33" s="1">
        <f t="shared" si="5"/>
        <v>0.65879890745273317</v>
      </c>
      <c r="H33" s="3">
        <f t="shared" si="6"/>
        <v>0</v>
      </c>
      <c r="I33" s="3">
        <f t="shared" si="7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district-data'!C34</f>
        <v>154579</v>
      </c>
      <c r="D34">
        <f>'SD district-data'!D34</f>
        <v>71945</v>
      </c>
      <c r="E34">
        <f>'SD district-data'!E34</f>
        <v>78609</v>
      </c>
      <c r="F34" s="1">
        <f t="shared" si="4"/>
        <v>0.46542544588851009</v>
      </c>
      <c r="G34" s="1">
        <f t="shared" si="5"/>
        <v>0.50853608834317732</v>
      </c>
      <c r="H34" s="3">
        <f t="shared" si="6"/>
        <v>0</v>
      </c>
      <c r="I34" s="3">
        <f t="shared" si="7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district-data'!C35</f>
        <v>148670</v>
      </c>
      <c r="D35">
        <f>'SD district-data'!D35</f>
        <v>66716</v>
      </c>
      <c r="E35">
        <f>'SD district-data'!E35</f>
        <v>78521</v>
      </c>
      <c r="F35" s="1">
        <f t="shared" si="4"/>
        <v>0.44875227012847246</v>
      </c>
      <c r="G35" s="1">
        <f t="shared" si="5"/>
        <v>0.52815631936503671</v>
      </c>
      <c r="H35" s="3">
        <f t="shared" si="6"/>
        <v>0</v>
      </c>
      <c r="I35" s="3">
        <f t="shared" si="7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35" priority="6">
      <formula>F2&gt;G2</formula>
    </cfRule>
  </conditionalFormatting>
  <conditionalFormatting sqref="G2:G101">
    <cfRule type="expression" dxfId="34" priority="5">
      <formula>G2&gt;F2</formula>
    </cfRule>
  </conditionalFormatting>
  <conditionalFormatting sqref="H3:H101">
    <cfRule type="expression" dxfId="33" priority="4">
      <formula>H3&gt;I3</formula>
    </cfRule>
  </conditionalFormatting>
  <conditionalFormatting sqref="I3:I101">
    <cfRule type="expression" dxfId="32" priority="3">
      <formula>I3&gt;H3</formula>
    </cfRule>
  </conditionalFormatting>
  <conditionalFormatting sqref="H2">
    <cfRule type="expression" dxfId="31" priority="2">
      <formula>H2&gt;I2</formula>
    </cfRule>
  </conditionalFormatting>
  <conditionalFormatting sqref="I2">
    <cfRule type="expression" dxfId="30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H2" sqref="H2:I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district-data'!F1</f>
        <v>Total_2020_Pres</v>
      </c>
      <c r="D1" t="str">
        <f>'SD district-data'!G1</f>
        <v>Dem_2020_Pres</v>
      </c>
      <c r="E1" t="str">
        <f>'SD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SUM(H3:H35)</f>
        <v>13</v>
      </c>
      <c r="I2" s="3">
        <f>SUM(I3:I35)</f>
        <v>20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district-data'!F3</f>
        <v>173121</v>
      </c>
      <c r="D3">
        <f>'SD district-data'!G3</f>
        <v>45429</v>
      </c>
      <c r="E3">
        <f>'SD district-data'!H3</f>
        <v>124855</v>
      </c>
      <c r="F3" s="1">
        <f t="shared" ref="F3:G18" si="0">D3/$C3</f>
        <v>0.26241183911830451</v>
      </c>
      <c r="G3" s="1">
        <f t="shared" si="0"/>
        <v>0.72120077864614918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district-data'!F4</f>
        <v>172331</v>
      </c>
      <c r="D4">
        <f>'SD district-data'!G4</f>
        <v>82046</v>
      </c>
      <c r="E4">
        <f>'SD district-data'!H4</f>
        <v>87309</v>
      </c>
      <c r="F4" s="1">
        <f t="shared" si="0"/>
        <v>0.47609542102117436</v>
      </c>
      <c r="G4" s="1">
        <f t="shared" si="0"/>
        <v>0.50663548636055034</v>
      </c>
      <c r="H4" s="3">
        <f t="shared" ref="H4:H67" si="1">IF(F4&gt;G4,1,0)</f>
        <v>0</v>
      </c>
      <c r="I4" s="3">
        <f t="shared" ref="I4:I67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district-data'!F5</f>
        <v>194982</v>
      </c>
      <c r="D5">
        <f>'SD district-data'!G5</f>
        <v>120483</v>
      </c>
      <c r="E5">
        <f>'SD district-data'!H5</f>
        <v>71528</v>
      </c>
      <c r="F5" s="1">
        <f t="shared" si="0"/>
        <v>0.61791857709942455</v>
      </c>
      <c r="G5" s="1">
        <f t="shared" si="0"/>
        <v>0.36684411894431279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district-data'!F6</f>
        <v>174649</v>
      </c>
      <c r="D6">
        <f>'SD district-data'!G6</f>
        <v>64220</v>
      </c>
      <c r="E6">
        <f>'SD district-data'!H6</f>
        <v>107904</v>
      </c>
      <c r="F6" s="1">
        <f t="shared" si="0"/>
        <v>0.3677089476607367</v>
      </c>
      <c r="G6" s="1">
        <f t="shared" si="0"/>
        <v>0.61783348315764763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district-data'!F7</f>
        <v>204147</v>
      </c>
      <c r="D7">
        <f>'SD district-data'!G7</f>
        <v>73464</v>
      </c>
      <c r="E7">
        <f>'SD district-data'!H7</f>
        <v>127520</v>
      </c>
      <c r="F7" s="1">
        <f t="shared" si="0"/>
        <v>0.35985833737453893</v>
      </c>
      <c r="G7" s="1">
        <f t="shared" si="0"/>
        <v>0.62464792526953616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district-data'!F8</f>
        <v>164332</v>
      </c>
      <c r="D8">
        <f>'SD district-data'!G8</f>
        <v>91269</v>
      </c>
      <c r="E8">
        <f>'SD district-data'!H8</f>
        <v>70382</v>
      </c>
      <c r="F8" s="1">
        <f t="shared" si="0"/>
        <v>0.55539395857167195</v>
      </c>
      <c r="G8" s="1">
        <f t="shared" si="0"/>
        <v>0.42829150743616579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district-data'!F9</f>
        <v>188165</v>
      </c>
      <c r="D9">
        <f>'SD district-data'!G9</f>
        <v>58854</v>
      </c>
      <c r="E9">
        <f>'SD district-data'!H9</f>
        <v>126518</v>
      </c>
      <c r="F9" s="1">
        <f t="shared" si="0"/>
        <v>0.31277867828767303</v>
      </c>
      <c r="G9" s="1">
        <f t="shared" si="0"/>
        <v>0.67237796614673295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district-data'!F10</f>
        <v>197250</v>
      </c>
      <c r="D10">
        <f>'SD district-data'!G10</f>
        <v>113915</v>
      </c>
      <c r="E10">
        <f>'SD district-data'!H10</f>
        <v>80484</v>
      </c>
      <c r="F10" s="1">
        <f t="shared" si="0"/>
        <v>0.57751584283903679</v>
      </c>
      <c r="G10" s="1">
        <f t="shared" si="0"/>
        <v>0.40803041825095054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district-data'!F11</f>
        <v>161580</v>
      </c>
      <c r="D11">
        <f>'SD district-data'!G11</f>
        <v>111440</v>
      </c>
      <c r="E11">
        <f>'SD district-data'!H11</f>
        <v>47549</v>
      </c>
      <c r="F11" s="1">
        <f t="shared" si="0"/>
        <v>0.68968931798489908</v>
      </c>
      <c r="G11" s="1">
        <f t="shared" si="0"/>
        <v>0.2942752815942567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district-data'!F12</f>
        <v>172740</v>
      </c>
      <c r="D12">
        <f>'SD district-data'!G12</f>
        <v>63936</v>
      </c>
      <c r="E12">
        <f>'SD district-data'!H12</f>
        <v>105693</v>
      </c>
      <c r="F12" s="1">
        <f t="shared" si="0"/>
        <v>0.37012851684612713</v>
      </c>
      <c r="G12" s="1">
        <f t="shared" si="0"/>
        <v>0.61186175755470651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district-data'!F13</f>
        <v>163743</v>
      </c>
      <c r="D13">
        <f>'SD district-data'!G13</f>
        <v>88826</v>
      </c>
      <c r="E13">
        <f>'SD district-data'!H13</f>
        <v>72148</v>
      </c>
      <c r="F13" s="1">
        <f t="shared" si="0"/>
        <v>0.54247204460648701</v>
      </c>
      <c r="G13" s="1">
        <f t="shared" si="0"/>
        <v>0.44061730883152256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district-data'!F14</f>
        <v>187305</v>
      </c>
      <c r="D14">
        <f>'SD district-data'!G14</f>
        <v>39439</v>
      </c>
      <c r="E14">
        <f>'SD district-data'!H14</f>
        <v>145219</v>
      </c>
      <c r="F14" s="1">
        <f t="shared" si="0"/>
        <v>0.21056031606203784</v>
      </c>
      <c r="G14" s="1">
        <f t="shared" si="0"/>
        <v>0.77530765329275775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district-data'!F15</f>
        <v>183862</v>
      </c>
      <c r="D15">
        <f>'SD district-data'!G15</f>
        <v>87920</v>
      </c>
      <c r="E15">
        <f>'SD district-data'!H15</f>
        <v>93267</v>
      </c>
      <c r="F15" s="1">
        <f t="shared" si="0"/>
        <v>0.47818472550064722</v>
      </c>
      <c r="G15" s="1">
        <f t="shared" si="0"/>
        <v>0.5072663193046959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district-data'!F16</f>
        <v>176128</v>
      </c>
      <c r="D16">
        <f>'SD district-data'!G16</f>
        <v>47601</v>
      </c>
      <c r="E16">
        <f>'SD district-data'!H16</f>
        <v>126034</v>
      </c>
      <c r="F16" s="1">
        <f t="shared" si="0"/>
        <v>0.270263671875</v>
      </c>
      <c r="G16" s="1">
        <f t="shared" si="0"/>
        <v>0.71558184956395354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district-data'!F17</f>
        <v>160647</v>
      </c>
      <c r="D17">
        <f>'SD district-data'!G17</f>
        <v>111967</v>
      </c>
      <c r="E17">
        <f>'SD district-data'!H17</f>
        <v>46274</v>
      </c>
      <c r="F17" s="1">
        <f t="shared" si="0"/>
        <v>0.69697535590456094</v>
      </c>
      <c r="G17" s="1">
        <f t="shared" si="0"/>
        <v>0.28804770708447713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district-data'!F18</f>
        <v>148577</v>
      </c>
      <c r="D18">
        <f>'SD district-data'!G18</f>
        <v>91054</v>
      </c>
      <c r="E18">
        <f>'SD district-data'!H18</f>
        <v>55079</v>
      </c>
      <c r="F18" s="1">
        <f t="shared" si="0"/>
        <v>0.61284048002046076</v>
      </c>
      <c r="G18" s="1">
        <f t="shared" si="0"/>
        <v>0.3707101368314073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district-data'!F19</f>
        <v>157074</v>
      </c>
      <c r="D19">
        <f>'SD district-data'!G19</f>
        <v>50166</v>
      </c>
      <c r="E19">
        <f>'SD district-data'!H19</f>
        <v>104904</v>
      </c>
      <c r="F19" s="1">
        <f t="shared" ref="F19:G82" si="3">D19/$C19</f>
        <v>0.31937812750678024</v>
      </c>
      <c r="G19" s="1">
        <f t="shared" si="3"/>
        <v>0.66786355475763015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district-data'!F20</f>
        <v>196571</v>
      </c>
      <c r="D20">
        <f>'SD district-data'!G20</f>
        <v>78552</v>
      </c>
      <c r="E20">
        <f>'SD district-data'!H20</f>
        <v>115300</v>
      </c>
      <c r="F20" s="1">
        <f t="shared" si="3"/>
        <v>0.3996113363619252</v>
      </c>
      <c r="G20" s="1">
        <f t="shared" si="3"/>
        <v>0.5865565113877429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district-data'!F21</f>
        <v>192967</v>
      </c>
      <c r="D21">
        <f>'SD district-data'!G21</f>
        <v>74968</v>
      </c>
      <c r="E21">
        <f>'SD district-data'!H21</f>
        <v>114892</v>
      </c>
      <c r="F21" s="1">
        <f t="shared" si="3"/>
        <v>0.38850166090575072</v>
      </c>
      <c r="G21" s="1">
        <f t="shared" si="3"/>
        <v>0.59539714044370284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district-data'!F22</f>
        <v>175513</v>
      </c>
      <c r="D22">
        <f>'SD district-data'!G22</f>
        <v>56322</v>
      </c>
      <c r="E22">
        <f>'SD district-data'!H22</f>
        <v>116655</v>
      </c>
      <c r="F22" s="1">
        <f t="shared" si="3"/>
        <v>0.32089930660406923</v>
      </c>
      <c r="G22" s="1">
        <f t="shared" si="3"/>
        <v>0.66465162124742894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district-data'!F23</f>
        <v>182516</v>
      </c>
      <c r="D23">
        <f>'SD district-data'!G23</f>
        <v>148335</v>
      </c>
      <c r="E23">
        <f>'SD district-data'!H23</f>
        <v>32477</v>
      </c>
      <c r="F23" s="1">
        <f t="shared" si="3"/>
        <v>0.81272326809704354</v>
      </c>
      <c r="G23" s="1">
        <f t="shared" si="3"/>
        <v>0.1779405641149269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district-data'!F24</f>
        <v>183477</v>
      </c>
      <c r="D24">
        <f>'SD district-data'!G24</f>
        <v>103322</v>
      </c>
      <c r="E24">
        <f>'SD district-data'!H24</f>
        <v>77089</v>
      </c>
      <c r="F24" s="1">
        <f t="shared" si="3"/>
        <v>0.56313325375932677</v>
      </c>
      <c r="G24" s="1">
        <f t="shared" si="3"/>
        <v>0.42015620486491495</v>
      </c>
      <c r="H24" s="3">
        <f t="shared" si="1"/>
        <v>1</v>
      </c>
      <c r="I24" s="3">
        <f t="shared" si="2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district-data'!F25</f>
        <v>144741</v>
      </c>
      <c r="D25">
        <f>'SD district-data'!G25</f>
        <v>92278</v>
      </c>
      <c r="E25">
        <f>'SD district-data'!H25</f>
        <v>50582</v>
      </c>
      <c r="F25" s="1">
        <f t="shared" si="3"/>
        <v>0.63753877615879395</v>
      </c>
      <c r="G25" s="1">
        <f t="shared" si="3"/>
        <v>0.34946559717011766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district-data'!F26</f>
        <v>217254</v>
      </c>
      <c r="D26">
        <f>'SD district-data'!G26</f>
        <v>118267</v>
      </c>
      <c r="E26">
        <f>'SD district-data'!H26</f>
        <v>96645</v>
      </c>
      <c r="F26" s="1">
        <f t="shared" si="3"/>
        <v>0.54437202537122442</v>
      </c>
      <c r="G26" s="1">
        <f t="shared" si="3"/>
        <v>0.44484796597531001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district-data'!F27</f>
        <v>209973</v>
      </c>
      <c r="D27">
        <f>'SD district-data'!G27</f>
        <v>123267</v>
      </c>
      <c r="E27">
        <f>'SD district-data'!H27</f>
        <v>84333</v>
      </c>
      <c r="F27" s="1">
        <f t="shared" si="3"/>
        <v>0.58706119358203201</v>
      </c>
      <c r="G27" s="1">
        <f t="shared" si="3"/>
        <v>0.40163735337400525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district-data'!F28</f>
        <v>171091</v>
      </c>
      <c r="D28">
        <f>'SD district-data'!G28</f>
        <v>49961</v>
      </c>
      <c r="E28">
        <f>'SD district-data'!H28</f>
        <v>118344</v>
      </c>
      <c r="F28" s="1">
        <f t="shared" si="3"/>
        <v>0.29201419127832556</v>
      </c>
      <c r="G28" s="1">
        <f t="shared" si="3"/>
        <v>0.69170207667264794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district-data'!F29</f>
        <v>187907</v>
      </c>
      <c r="D29">
        <f>'SD district-data'!G29</f>
        <v>63281</v>
      </c>
      <c r="E29">
        <f>'SD district-data'!H29</f>
        <v>121909</v>
      </c>
      <c r="F29" s="1">
        <f t="shared" si="3"/>
        <v>0.3367676563406366</v>
      </c>
      <c r="G29" s="1">
        <f t="shared" si="3"/>
        <v>0.64877306327066053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district-data'!F30</f>
        <v>185472</v>
      </c>
      <c r="D30">
        <f>'SD district-data'!G30</f>
        <v>100357</v>
      </c>
      <c r="E30">
        <f>'SD district-data'!H30</f>
        <v>82506</v>
      </c>
      <c r="F30" s="1">
        <f t="shared" si="3"/>
        <v>0.54108976017943411</v>
      </c>
      <c r="G30" s="1">
        <f t="shared" si="3"/>
        <v>0.4448434265010352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district-data'!F31</f>
        <v>189847</v>
      </c>
      <c r="D31">
        <f>'SD district-data'!G31</f>
        <v>75904</v>
      </c>
      <c r="E31">
        <f>'SD district-data'!H31</f>
        <v>111097</v>
      </c>
      <c r="F31" s="1">
        <f t="shared" si="3"/>
        <v>0.39981669449609425</v>
      </c>
      <c r="G31" s="1">
        <f t="shared" si="3"/>
        <v>0.58519228642011722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district-data'!F32</f>
        <v>171892</v>
      </c>
      <c r="D32">
        <f>'SD district-data'!G32</f>
        <v>47623</v>
      </c>
      <c r="E32">
        <f>'SD district-data'!H32</f>
        <v>121956</v>
      </c>
      <c r="F32" s="1">
        <f t="shared" si="3"/>
        <v>0.27705186977869828</v>
      </c>
      <c r="G32" s="1">
        <f t="shared" si="3"/>
        <v>0.70949200660880085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district-data'!F33</f>
        <v>172013</v>
      </c>
      <c r="D33">
        <f>'SD district-data'!G33</f>
        <v>52060</v>
      </c>
      <c r="E33">
        <f>'SD district-data'!H33</f>
        <v>117237</v>
      </c>
      <c r="F33" s="1">
        <f t="shared" si="3"/>
        <v>0.30265154377866788</v>
      </c>
      <c r="G33" s="1">
        <f t="shared" si="3"/>
        <v>0.68155895193967897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district-data'!F34</f>
        <v>183834</v>
      </c>
      <c r="D34">
        <f>'SD district-data'!G34</f>
        <v>80180</v>
      </c>
      <c r="E34">
        <f>'SD district-data'!H34</f>
        <v>101184</v>
      </c>
      <c r="F34" s="1">
        <f t="shared" si="3"/>
        <v>0.43615435664784535</v>
      </c>
      <c r="G34" s="1">
        <f t="shared" si="3"/>
        <v>0.55040960866869026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district-data'!F35</f>
        <v>174679</v>
      </c>
      <c r="D35">
        <f>'SD district-data'!G35</f>
        <v>72459</v>
      </c>
      <c r="E35">
        <f>'SD district-data'!H35</f>
        <v>99961</v>
      </c>
      <c r="F35" s="1">
        <f t="shared" si="3"/>
        <v>0.41481231287103776</v>
      </c>
      <c r="G35" s="1">
        <f t="shared" si="3"/>
        <v>0.5722553941801819</v>
      </c>
      <c r="H35" s="3">
        <f t="shared" si="1"/>
        <v>0</v>
      </c>
      <c r="I35" s="3">
        <f t="shared" si="2"/>
        <v>1</v>
      </c>
    </row>
    <row r="36" spans="1:9" x14ac:dyDescent="0.25">
      <c r="F36" s="1"/>
      <c r="G36" s="1"/>
      <c r="H36" s="3"/>
      <c r="I36" s="3"/>
    </row>
    <row r="37" spans="1:9" x14ac:dyDescent="0.25">
      <c r="F37" s="1"/>
      <c r="G37" s="1"/>
      <c r="H37" s="3"/>
      <c r="I37" s="3"/>
    </row>
    <row r="38" spans="1:9" x14ac:dyDescent="0.25">
      <c r="F38" s="1"/>
      <c r="G38" s="1"/>
      <c r="H38" s="3"/>
      <c r="I38" s="3"/>
    </row>
    <row r="39" spans="1:9" x14ac:dyDescent="0.25">
      <c r="F39" s="1"/>
      <c r="G39" s="1"/>
      <c r="H39" s="3"/>
      <c r="I39" s="3"/>
    </row>
    <row r="40" spans="1:9" x14ac:dyDescent="0.25">
      <c r="F40" s="1"/>
      <c r="G40" s="1"/>
      <c r="H40" s="3"/>
      <c r="I40" s="3"/>
    </row>
    <row r="41" spans="1:9" x14ac:dyDescent="0.25">
      <c r="F41" s="1"/>
      <c r="G41" s="1"/>
      <c r="H41" s="3"/>
      <c r="I41" s="3"/>
    </row>
    <row r="42" spans="1:9" x14ac:dyDescent="0.25">
      <c r="F42" s="1"/>
      <c r="G42" s="1"/>
      <c r="H42" s="3"/>
      <c r="I42" s="3"/>
    </row>
    <row r="43" spans="1:9" x14ac:dyDescent="0.25">
      <c r="F43" s="1"/>
      <c r="G43" s="1"/>
      <c r="H43" s="3"/>
      <c r="I43" s="3"/>
    </row>
    <row r="44" spans="1:9" x14ac:dyDescent="0.25">
      <c r="F44" s="1"/>
      <c r="G44" s="1"/>
      <c r="H44" s="3"/>
      <c r="I44" s="3"/>
    </row>
    <row r="45" spans="1:9" x14ac:dyDescent="0.25">
      <c r="F45" s="1"/>
      <c r="G45" s="1"/>
      <c r="H45" s="3"/>
      <c r="I45" s="3"/>
    </row>
    <row r="46" spans="1:9" x14ac:dyDescent="0.25">
      <c r="F46" s="1"/>
      <c r="G46" s="1"/>
      <c r="H46" s="3"/>
      <c r="I46" s="3"/>
    </row>
    <row r="47" spans="1:9" x14ac:dyDescent="0.25">
      <c r="F47" s="1"/>
      <c r="G47" s="1"/>
      <c r="H47" s="3"/>
      <c r="I47" s="3"/>
    </row>
    <row r="48" spans="1:9" x14ac:dyDescent="0.25">
      <c r="F48" s="1"/>
      <c r="G48" s="1"/>
      <c r="H48" s="3"/>
      <c r="I48" s="3"/>
    </row>
    <row r="49" spans="6:9" x14ac:dyDescent="0.25">
      <c r="F49" s="1"/>
      <c r="G49" s="1"/>
      <c r="H49" s="3"/>
      <c r="I49" s="3"/>
    </row>
    <row r="50" spans="6:9" x14ac:dyDescent="0.25">
      <c r="F50" s="1"/>
      <c r="G50" s="1"/>
      <c r="H50" s="3"/>
      <c r="I50" s="3"/>
    </row>
    <row r="51" spans="6:9" x14ac:dyDescent="0.25">
      <c r="F51" s="1"/>
      <c r="G51" s="1"/>
      <c r="H51" s="3"/>
      <c r="I51" s="3"/>
    </row>
    <row r="52" spans="6:9" x14ac:dyDescent="0.25">
      <c r="F52" s="1"/>
      <c r="G52" s="1"/>
      <c r="H52" s="3"/>
      <c r="I52" s="3"/>
    </row>
    <row r="53" spans="6:9" x14ac:dyDescent="0.25">
      <c r="F53" s="1"/>
      <c r="G53" s="1"/>
      <c r="H53" s="3"/>
      <c r="I53" s="3"/>
    </row>
    <row r="54" spans="6:9" x14ac:dyDescent="0.25">
      <c r="F54" s="1"/>
      <c r="G54" s="1"/>
      <c r="H54" s="3"/>
      <c r="I54" s="3"/>
    </row>
    <row r="55" spans="6:9" x14ac:dyDescent="0.25">
      <c r="F55" s="1"/>
      <c r="G55" s="1"/>
      <c r="H55" s="3"/>
      <c r="I55" s="3"/>
    </row>
    <row r="56" spans="6:9" x14ac:dyDescent="0.25">
      <c r="F56" s="1"/>
      <c r="G56" s="1"/>
      <c r="H56" s="3"/>
      <c r="I56" s="3"/>
    </row>
    <row r="57" spans="6:9" x14ac:dyDescent="0.25">
      <c r="F57" s="1"/>
      <c r="G57" s="1"/>
      <c r="H57" s="3"/>
      <c r="I57" s="3"/>
    </row>
    <row r="58" spans="6:9" x14ac:dyDescent="0.25">
      <c r="F58" s="1"/>
      <c r="G58" s="1"/>
      <c r="H58" s="3"/>
      <c r="I58" s="3"/>
    </row>
    <row r="59" spans="6:9" x14ac:dyDescent="0.25">
      <c r="F59" s="1"/>
      <c r="G59" s="1"/>
      <c r="H59" s="3"/>
      <c r="I59" s="3"/>
    </row>
    <row r="60" spans="6:9" x14ac:dyDescent="0.25">
      <c r="F60" s="1"/>
      <c r="G60" s="1"/>
      <c r="H60" s="3"/>
      <c r="I60" s="3"/>
    </row>
    <row r="61" spans="6:9" x14ac:dyDescent="0.25">
      <c r="F61" s="1"/>
      <c r="G61" s="1"/>
      <c r="H61" s="3"/>
      <c r="I61" s="3"/>
    </row>
    <row r="62" spans="6:9" x14ac:dyDescent="0.25">
      <c r="F62" s="1"/>
      <c r="G62" s="1"/>
      <c r="H62" s="3"/>
      <c r="I62" s="3"/>
    </row>
    <row r="63" spans="6:9" x14ac:dyDescent="0.25">
      <c r="F63" s="1"/>
      <c r="G63" s="1"/>
      <c r="H63" s="3"/>
      <c r="I63" s="3"/>
    </row>
    <row r="64" spans="6:9" x14ac:dyDescent="0.25">
      <c r="F64" s="1"/>
      <c r="G64" s="1"/>
      <c r="H64" s="3"/>
      <c r="I64" s="3"/>
    </row>
    <row r="65" spans="6:9" x14ac:dyDescent="0.25">
      <c r="F65" s="1"/>
      <c r="G65" s="1"/>
      <c r="H65" s="3"/>
      <c r="I65" s="3"/>
    </row>
    <row r="66" spans="6:9" x14ac:dyDescent="0.25">
      <c r="F66" s="1"/>
      <c r="G66" s="1"/>
      <c r="H66" s="3"/>
      <c r="I66" s="3"/>
    </row>
    <row r="67" spans="6:9" x14ac:dyDescent="0.25">
      <c r="F67" s="1"/>
      <c r="G67" s="1"/>
      <c r="H67" s="3"/>
      <c r="I67" s="3"/>
    </row>
    <row r="68" spans="6:9" x14ac:dyDescent="0.25">
      <c r="F68" s="1"/>
      <c r="G68" s="1"/>
      <c r="H68" s="3"/>
      <c r="I68" s="3"/>
    </row>
    <row r="69" spans="6:9" x14ac:dyDescent="0.25">
      <c r="F69" s="1"/>
      <c r="G69" s="1"/>
      <c r="H69" s="3"/>
      <c r="I69" s="3"/>
    </row>
    <row r="70" spans="6:9" x14ac:dyDescent="0.25">
      <c r="F70" s="1"/>
      <c r="G70" s="1"/>
      <c r="H70" s="3"/>
      <c r="I70" s="3"/>
    </row>
    <row r="71" spans="6:9" x14ac:dyDescent="0.25">
      <c r="F71" s="1"/>
      <c r="G71" s="1"/>
      <c r="H71" s="3"/>
      <c r="I71" s="3"/>
    </row>
    <row r="72" spans="6:9" x14ac:dyDescent="0.25">
      <c r="F72" s="1"/>
      <c r="G72" s="1"/>
      <c r="H72" s="3"/>
      <c r="I72" s="3"/>
    </row>
    <row r="73" spans="6:9" x14ac:dyDescent="0.25">
      <c r="F73" s="1"/>
      <c r="G73" s="1"/>
      <c r="H73" s="3"/>
      <c r="I73" s="3"/>
    </row>
    <row r="74" spans="6:9" x14ac:dyDescent="0.25">
      <c r="F74" s="1"/>
      <c r="G74" s="1"/>
      <c r="H74" s="3"/>
      <c r="I74" s="3"/>
    </row>
    <row r="75" spans="6:9" x14ac:dyDescent="0.25">
      <c r="F75" s="1"/>
      <c r="G75" s="1"/>
      <c r="H75" s="3"/>
      <c r="I75" s="3"/>
    </row>
    <row r="76" spans="6:9" x14ac:dyDescent="0.25">
      <c r="F76" s="1"/>
      <c r="G76" s="1"/>
      <c r="H76" s="3"/>
      <c r="I76" s="3"/>
    </row>
    <row r="77" spans="6:9" x14ac:dyDescent="0.25">
      <c r="F77" s="1"/>
      <c r="G77" s="1"/>
      <c r="H77" s="3"/>
      <c r="I77" s="3"/>
    </row>
    <row r="78" spans="6:9" x14ac:dyDescent="0.25">
      <c r="F78" s="1"/>
      <c r="G78" s="1"/>
      <c r="H78" s="3"/>
      <c r="I78" s="3"/>
    </row>
    <row r="79" spans="6:9" x14ac:dyDescent="0.25">
      <c r="F79" s="1"/>
      <c r="G79" s="1"/>
      <c r="H79" s="3"/>
      <c r="I79" s="3"/>
    </row>
    <row r="80" spans="6:9" x14ac:dyDescent="0.25">
      <c r="F80" s="1"/>
      <c r="G80" s="1"/>
      <c r="H80" s="3"/>
      <c r="I80" s="3"/>
    </row>
    <row r="81" spans="6:9" x14ac:dyDescent="0.25">
      <c r="F81" s="1"/>
      <c r="G81" s="1"/>
      <c r="H81" s="3"/>
      <c r="I81" s="3"/>
    </row>
    <row r="82" spans="6:9" x14ac:dyDescent="0.25">
      <c r="F82" s="1"/>
      <c r="G82" s="1"/>
      <c r="H82" s="3"/>
      <c r="I82" s="3"/>
    </row>
    <row r="83" spans="6:9" x14ac:dyDescent="0.25">
      <c r="F83" s="1"/>
      <c r="G83" s="1"/>
      <c r="H83" s="3"/>
      <c r="I83" s="3"/>
    </row>
    <row r="84" spans="6:9" x14ac:dyDescent="0.25">
      <c r="F84" s="1"/>
      <c r="G84" s="1"/>
      <c r="H84" s="3"/>
      <c r="I84" s="3"/>
    </row>
    <row r="85" spans="6:9" x14ac:dyDescent="0.25">
      <c r="F85" s="1"/>
      <c r="G85" s="1"/>
      <c r="H85" s="3"/>
      <c r="I85" s="3"/>
    </row>
    <row r="86" spans="6:9" x14ac:dyDescent="0.25">
      <c r="F86" s="1"/>
      <c r="G86" s="1"/>
      <c r="H86" s="3"/>
      <c r="I86" s="3"/>
    </row>
    <row r="87" spans="6:9" x14ac:dyDescent="0.25">
      <c r="F87" s="1"/>
      <c r="G87" s="1"/>
      <c r="H87" s="3"/>
      <c r="I87" s="3"/>
    </row>
    <row r="88" spans="6:9" x14ac:dyDescent="0.25">
      <c r="F88" s="1"/>
      <c r="G88" s="1"/>
      <c r="H88" s="3"/>
      <c r="I88" s="3"/>
    </row>
    <row r="89" spans="6:9" x14ac:dyDescent="0.25">
      <c r="F89" s="1"/>
      <c r="G89" s="1"/>
      <c r="H89" s="3"/>
      <c r="I89" s="3"/>
    </row>
    <row r="90" spans="6:9" x14ac:dyDescent="0.25">
      <c r="F90" s="1"/>
      <c r="G90" s="1"/>
      <c r="H90" s="3"/>
      <c r="I90" s="3"/>
    </row>
    <row r="91" spans="6:9" x14ac:dyDescent="0.25">
      <c r="F91" s="1"/>
      <c r="G91" s="1"/>
      <c r="H91" s="3"/>
      <c r="I91" s="3"/>
    </row>
    <row r="92" spans="6:9" x14ac:dyDescent="0.25">
      <c r="F92" s="1"/>
      <c r="G92" s="1"/>
      <c r="H92" s="3"/>
      <c r="I92" s="3"/>
    </row>
    <row r="93" spans="6:9" x14ac:dyDescent="0.25">
      <c r="F93" s="1"/>
      <c r="G93" s="1"/>
      <c r="H93" s="3"/>
      <c r="I93" s="3"/>
    </row>
    <row r="94" spans="6:9" x14ac:dyDescent="0.25">
      <c r="F94" s="1"/>
      <c r="G94" s="1"/>
      <c r="H94" s="3"/>
      <c r="I94" s="3"/>
    </row>
    <row r="95" spans="6:9" x14ac:dyDescent="0.25">
      <c r="F95" s="1"/>
      <c r="G95" s="1"/>
      <c r="H95" s="3"/>
      <c r="I95" s="3"/>
    </row>
    <row r="96" spans="6:9" x14ac:dyDescent="0.25">
      <c r="F96" s="1"/>
      <c r="G96" s="1"/>
      <c r="H96" s="3"/>
      <c r="I96" s="3"/>
    </row>
    <row r="97" spans="6:9" x14ac:dyDescent="0.25">
      <c r="F97" s="1"/>
      <c r="G97" s="1"/>
      <c r="H97" s="3"/>
      <c r="I97" s="3"/>
    </row>
    <row r="98" spans="6:9" x14ac:dyDescent="0.25">
      <c r="F98" s="1"/>
      <c r="G98" s="1"/>
      <c r="H98" s="3"/>
      <c r="I98" s="3"/>
    </row>
    <row r="99" spans="6:9" x14ac:dyDescent="0.25">
      <c r="F99" s="1"/>
      <c r="G99" s="1"/>
      <c r="H99" s="3"/>
      <c r="I99" s="3"/>
    </row>
    <row r="100" spans="6:9" x14ac:dyDescent="0.25">
      <c r="F100" s="1"/>
      <c r="G100" s="1"/>
      <c r="H100" s="3"/>
      <c r="I100" s="3"/>
    </row>
    <row r="101" spans="6:9" x14ac:dyDescent="0.25">
      <c r="F101" s="1"/>
      <c r="G101" s="1"/>
      <c r="H101" s="3"/>
      <c r="I101" s="3"/>
    </row>
  </sheetData>
  <conditionalFormatting sqref="F2:F101">
    <cfRule type="expression" dxfId="29" priority="4">
      <formula>F2&gt;G2</formula>
    </cfRule>
  </conditionalFormatting>
  <conditionalFormatting sqref="G2:G101">
    <cfRule type="expression" dxfId="28" priority="3">
      <formula>G2&gt;F2</formula>
    </cfRule>
  </conditionalFormatting>
  <conditionalFormatting sqref="H2:H101">
    <cfRule type="expression" dxfId="27" priority="2">
      <formula>H2&gt;I2</formula>
    </cfRule>
  </conditionalFormatting>
  <conditionalFormatting sqref="I2:I101">
    <cfRule type="expression" dxfId="26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2" sqref="H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district-data'!I1</f>
        <v>Total_2018_AG</v>
      </c>
      <c r="D1" t="str">
        <f>'SD district-data'!J1</f>
        <v>Dem_2018_AG</v>
      </c>
      <c r="E1" t="str">
        <f>'SD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4363129</v>
      </c>
      <c r="D2">
        <f>SUM(D3:D3035)</f>
        <v>2086715</v>
      </c>
      <c r="E2">
        <f>SUM(E3:E3035)</f>
        <v>2276414</v>
      </c>
      <c r="F2" s="1">
        <f>D2/$C2</f>
        <v>0.47826112865331277</v>
      </c>
      <c r="G2" s="1">
        <f>E2/$C2</f>
        <v>0.52173887134668717</v>
      </c>
      <c r="H2" s="3">
        <f>SUM(H3:H35)</f>
        <v>16</v>
      </c>
      <c r="I2" s="3">
        <f>SUM(I3:I35)</f>
        <v>17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district-data'!I3</f>
        <v>124842</v>
      </c>
      <c r="D3">
        <f>'SD district-data'!J3</f>
        <v>36514</v>
      </c>
      <c r="E3">
        <f>'SD district-data'!K3</f>
        <v>88328</v>
      </c>
      <c r="F3" s="1">
        <f t="shared" ref="F3:G18" si="0">D3/$C3</f>
        <v>0.29248169686483716</v>
      </c>
      <c r="G3" s="1">
        <f t="shared" si="0"/>
        <v>0.70751830313516284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district-data'!I4</f>
        <v>128270</v>
      </c>
      <c r="D4">
        <f>'SD district-data'!J4</f>
        <v>66106</v>
      </c>
      <c r="E4">
        <f>'SD district-data'!K4</f>
        <v>62164</v>
      </c>
      <c r="F4" s="1">
        <f t="shared" si="0"/>
        <v>0.51536602479145555</v>
      </c>
      <c r="G4" s="1">
        <f t="shared" si="0"/>
        <v>0.48463397520854445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district-data'!I5</f>
        <v>150209</v>
      </c>
      <c r="D5">
        <f>'SD district-data'!J5</f>
        <v>84363</v>
      </c>
      <c r="E5">
        <f>'SD district-data'!K5</f>
        <v>65846</v>
      </c>
      <c r="F5" s="1">
        <f t="shared" si="0"/>
        <v>0.56163745181713476</v>
      </c>
      <c r="G5" s="1">
        <f t="shared" si="0"/>
        <v>0.43836254818286519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district-data'!I6</f>
        <v>122359</v>
      </c>
      <c r="D6">
        <f>'SD district-data'!J6</f>
        <v>44830</v>
      </c>
      <c r="E6">
        <f>'SD district-data'!K6</f>
        <v>77529</v>
      </c>
      <c r="F6" s="1">
        <f t="shared" si="0"/>
        <v>0.36638089556142173</v>
      </c>
      <c r="G6" s="1">
        <f t="shared" si="0"/>
        <v>0.63361910443857827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district-data'!I7</f>
        <v>155957</v>
      </c>
      <c r="D7">
        <f>'SD district-data'!J7</f>
        <v>54666</v>
      </c>
      <c r="E7">
        <f>'SD district-data'!K7</f>
        <v>101291</v>
      </c>
      <c r="F7" s="1">
        <f t="shared" si="0"/>
        <v>0.35051969453118487</v>
      </c>
      <c r="G7" s="1">
        <f t="shared" si="0"/>
        <v>0.64948030546881508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district-data'!I8</f>
        <v>123716</v>
      </c>
      <c r="D8">
        <f>'SD district-data'!J8</f>
        <v>70288</v>
      </c>
      <c r="E8">
        <f>'SD district-data'!K8</f>
        <v>53428</v>
      </c>
      <c r="F8" s="1">
        <f t="shared" si="0"/>
        <v>0.56813993339584212</v>
      </c>
      <c r="G8" s="1">
        <f t="shared" si="0"/>
        <v>0.43186006660415793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district-data'!I9</f>
        <v>133754</v>
      </c>
      <c r="D9">
        <f>'SD district-data'!J9</f>
        <v>41982</v>
      </c>
      <c r="E9">
        <f>'SD district-data'!K9</f>
        <v>91772</v>
      </c>
      <c r="F9" s="1">
        <f t="shared" si="0"/>
        <v>0.31387472524186194</v>
      </c>
      <c r="G9" s="1">
        <f t="shared" si="0"/>
        <v>0.68612527475813812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district-data'!I10</f>
        <v>154141</v>
      </c>
      <c r="D10">
        <f>'SD district-data'!J10</f>
        <v>86386</v>
      </c>
      <c r="E10">
        <f>'SD district-data'!K10</f>
        <v>67755</v>
      </c>
      <c r="F10" s="1">
        <f t="shared" si="0"/>
        <v>0.56043492646343285</v>
      </c>
      <c r="G10" s="1">
        <f t="shared" si="0"/>
        <v>0.43956507353656715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district-data'!I11</f>
        <v>126938</v>
      </c>
      <c r="D11">
        <f>'SD district-data'!J11</f>
        <v>86101</v>
      </c>
      <c r="E11">
        <f>'SD district-data'!K11</f>
        <v>40837</v>
      </c>
      <c r="F11" s="1">
        <f t="shared" si="0"/>
        <v>0.67829176448344863</v>
      </c>
      <c r="G11" s="1">
        <f t="shared" si="0"/>
        <v>0.32170823551655137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district-data'!I12</f>
        <v>130148</v>
      </c>
      <c r="D12">
        <f>'SD district-data'!J12</f>
        <v>48797</v>
      </c>
      <c r="E12">
        <f>'SD district-data'!K12</f>
        <v>81351</v>
      </c>
      <c r="F12" s="1">
        <f t="shared" si="0"/>
        <v>0.37493468973783695</v>
      </c>
      <c r="G12" s="1">
        <f t="shared" si="0"/>
        <v>0.62506531026216305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district-data'!I13</f>
        <v>120900</v>
      </c>
      <c r="D13">
        <f>'SD district-data'!J13</f>
        <v>69983</v>
      </c>
      <c r="E13">
        <f>'SD district-data'!K13</f>
        <v>50917</v>
      </c>
      <c r="F13" s="1">
        <f t="shared" si="0"/>
        <v>0.57885028949545081</v>
      </c>
      <c r="G13" s="1">
        <f t="shared" si="0"/>
        <v>0.42114971050454919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district-data'!I14</f>
        <v>133993</v>
      </c>
      <c r="D14">
        <f>'SD district-data'!J14</f>
        <v>31002</v>
      </c>
      <c r="E14">
        <f>'SD district-data'!K14</f>
        <v>102991</v>
      </c>
      <c r="F14" s="1">
        <f t="shared" si="0"/>
        <v>0.23137029546319585</v>
      </c>
      <c r="G14" s="1">
        <f t="shared" si="0"/>
        <v>0.76862970453680413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district-data'!I15</f>
        <v>130040</v>
      </c>
      <c r="D15">
        <f>'SD district-data'!J15</f>
        <v>69296</v>
      </c>
      <c r="E15">
        <f>'SD district-data'!K15</f>
        <v>60744</v>
      </c>
      <c r="F15" s="1">
        <f t="shared" si="0"/>
        <v>0.53288219009535531</v>
      </c>
      <c r="G15" s="1">
        <f t="shared" si="0"/>
        <v>0.46711780990464474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district-data'!I16</f>
        <v>125199</v>
      </c>
      <c r="D16">
        <f>'SD district-data'!J16</f>
        <v>37622</v>
      </c>
      <c r="E16">
        <f>'SD district-data'!K16</f>
        <v>87577</v>
      </c>
      <c r="F16" s="1">
        <f t="shared" si="0"/>
        <v>0.30049760780836909</v>
      </c>
      <c r="G16" s="1">
        <f t="shared" si="0"/>
        <v>0.69950239219163091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district-data'!I17</f>
        <v>122471</v>
      </c>
      <c r="D17">
        <f>'SD district-data'!J17</f>
        <v>83233</v>
      </c>
      <c r="E17">
        <f>'SD district-data'!K17</f>
        <v>39238</v>
      </c>
      <c r="F17" s="1">
        <f t="shared" si="0"/>
        <v>0.67961394942476183</v>
      </c>
      <c r="G17" s="1">
        <f t="shared" si="0"/>
        <v>0.32038605057523822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district-data'!I18</f>
        <v>106145</v>
      </c>
      <c r="D18">
        <f>'SD district-data'!J18</f>
        <v>66639</v>
      </c>
      <c r="E18">
        <f>'SD district-data'!K18</f>
        <v>39506</v>
      </c>
      <c r="F18" s="1">
        <f t="shared" si="0"/>
        <v>0.62781101323661026</v>
      </c>
      <c r="G18" s="1">
        <f t="shared" si="0"/>
        <v>0.37218898676338968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district-data'!I19</f>
        <v>114237</v>
      </c>
      <c r="D19">
        <f>'SD district-data'!J19</f>
        <v>44842</v>
      </c>
      <c r="E19">
        <f>'SD district-data'!K19</f>
        <v>69395</v>
      </c>
      <c r="F19" s="1">
        <f t="shared" ref="F19:G35" si="3">D19/$C19</f>
        <v>0.39253481796615808</v>
      </c>
      <c r="G19" s="1">
        <f t="shared" si="3"/>
        <v>0.60746518203384192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district-data'!I20</f>
        <v>141417</v>
      </c>
      <c r="D20">
        <f>'SD district-data'!J20</f>
        <v>62701</v>
      </c>
      <c r="E20">
        <f>'SD district-data'!K20</f>
        <v>78716</v>
      </c>
      <c r="F20" s="1">
        <f t="shared" si="3"/>
        <v>0.44337668031424793</v>
      </c>
      <c r="G20" s="1">
        <f t="shared" si="3"/>
        <v>0.55662331968575207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district-data'!I21</f>
        <v>141637</v>
      </c>
      <c r="D21">
        <f>'SD district-data'!J21</f>
        <v>51684</v>
      </c>
      <c r="E21">
        <f>'SD district-data'!K21</f>
        <v>89953</v>
      </c>
      <c r="F21" s="1">
        <f t="shared" si="3"/>
        <v>0.36490465062095356</v>
      </c>
      <c r="G21" s="1">
        <f t="shared" si="3"/>
        <v>0.63509534937904644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district-data'!I22</f>
        <v>122819</v>
      </c>
      <c r="D22">
        <f>'SD district-data'!J22</f>
        <v>42694</v>
      </c>
      <c r="E22">
        <f>'SD district-data'!K22</f>
        <v>80125</v>
      </c>
      <c r="F22" s="1">
        <f t="shared" si="3"/>
        <v>0.34761722534786965</v>
      </c>
      <c r="G22" s="1">
        <f t="shared" si="3"/>
        <v>0.65238277465213035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district-data'!I23</f>
        <v>145811</v>
      </c>
      <c r="D23">
        <f>'SD district-data'!J23</f>
        <v>120973</v>
      </c>
      <c r="E23">
        <f>'SD district-data'!K23</f>
        <v>24838</v>
      </c>
      <c r="F23" s="1">
        <f t="shared" si="3"/>
        <v>0.82965619877787</v>
      </c>
      <c r="G23" s="1">
        <f t="shared" si="3"/>
        <v>0.17034380122213003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district-data'!I24</f>
        <v>142458</v>
      </c>
      <c r="D24">
        <f>'SD district-data'!J24</f>
        <v>77572</v>
      </c>
      <c r="E24">
        <f>'SD district-data'!K24</f>
        <v>64886</v>
      </c>
      <c r="F24" s="1">
        <f t="shared" si="3"/>
        <v>0.54452540397871652</v>
      </c>
      <c r="G24" s="1">
        <f t="shared" si="3"/>
        <v>0.45547459602128348</v>
      </c>
      <c r="H24" s="3">
        <f t="shared" si="1"/>
        <v>1</v>
      </c>
      <c r="I24" s="3">
        <f t="shared" si="2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district-data'!I25</f>
        <v>104819</v>
      </c>
      <c r="D25">
        <f>'SD district-data'!J25</f>
        <v>73947</v>
      </c>
      <c r="E25">
        <f>'SD district-data'!K25</f>
        <v>30872</v>
      </c>
      <c r="F25" s="1">
        <f t="shared" si="3"/>
        <v>0.70547324435455405</v>
      </c>
      <c r="G25" s="1">
        <f t="shared" si="3"/>
        <v>0.29452675564544595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district-data'!I26</f>
        <v>163879</v>
      </c>
      <c r="D26">
        <f>'SD district-data'!J26</f>
        <v>91768</v>
      </c>
      <c r="E26">
        <f>'SD district-data'!K26</f>
        <v>72111</v>
      </c>
      <c r="F26" s="1">
        <f t="shared" si="3"/>
        <v>0.55997412725242401</v>
      </c>
      <c r="G26" s="1">
        <f t="shared" si="3"/>
        <v>0.44002587274757593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district-data'!I27</f>
        <v>159913</v>
      </c>
      <c r="D27">
        <f>'SD district-data'!J27</f>
        <v>95956</v>
      </c>
      <c r="E27">
        <f>'SD district-data'!K27</f>
        <v>63957</v>
      </c>
      <c r="F27" s="1">
        <f t="shared" si="3"/>
        <v>0.60005127788234858</v>
      </c>
      <c r="G27" s="1">
        <f t="shared" si="3"/>
        <v>0.39994872211765148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district-data'!I28</f>
        <v>122152</v>
      </c>
      <c r="D28">
        <f>'SD district-data'!J28</f>
        <v>41145</v>
      </c>
      <c r="E28">
        <f>'SD district-data'!K28</f>
        <v>81007</v>
      </c>
      <c r="F28" s="1">
        <f t="shared" si="3"/>
        <v>0.33683443578492372</v>
      </c>
      <c r="G28" s="1">
        <f t="shared" si="3"/>
        <v>0.66316556421507633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district-data'!I29</f>
        <v>131612</v>
      </c>
      <c r="D29">
        <f>'SD district-data'!J29</f>
        <v>49700</v>
      </c>
      <c r="E29">
        <f>'SD district-data'!K29</f>
        <v>81912</v>
      </c>
      <c r="F29" s="1">
        <f t="shared" si="3"/>
        <v>0.37762514056469015</v>
      </c>
      <c r="G29" s="1">
        <f t="shared" si="3"/>
        <v>0.6223748594353099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district-data'!I30</f>
        <v>137079</v>
      </c>
      <c r="D30">
        <f>'SD district-data'!J30</f>
        <v>79860</v>
      </c>
      <c r="E30">
        <f>'SD district-data'!K30</f>
        <v>57219</v>
      </c>
      <c r="F30" s="1">
        <f t="shared" si="3"/>
        <v>0.58258376556584157</v>
      </c>
      <c r="G30" s="1">
        <f t="shared" si="3"/>
        <v>0.41741623443415843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district-data'!I31</f>
        <v>137549</v>
      </c>
      <c r="D31">
        <f>'SD district-data'!J31</f>
        <v>61365</v>
      </c>
      <c r="E31">
        <f>'SD district-data'!K31</f>
        <v>76184</v>
      </c>
      <c r="F31" s="1">
        <f t="shared" si="3"/>
        <v>0.44613192389621154</v>
      </c>
      <c r="G31" s="1">
        <f t="shared" si="3"/>
        <v>0.55386807610378852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district-data'!I32</f>
        <v>124956</v>
      </c>
      <c r="D32">
        <f>'SD district-data'!J32</f>
        <v>46559</v>
      </c>
      <c r="E32">
        <f>'SD district-data'!K32</f>
        <v>78397</v>
      </c>
      <c r="F32" s="1">
        <f t="shared" si="3"/>
        <v>0.37260315631102148</v>
      </c>
      <c r="G32" s="1">
        <f t="shared" si="3"/>
        <v>0.62739684368897852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district-data'!I33</f>
        <v>121921</v>
      </c>
      <c r="D33">
        <f>'SD district-data'!J33</f>
        <v>40610</v>
      </c>
      <c r="E33">
        <f>'SD district-data'!K33</f>
        <v>81311</v>
      </c>
      <c r="F33" s="1">
        <f t="shared" si="3"/>
        <v>0.3330845383486028</v>
      </c>
      <c r="G33" s="1">
        <f t="shared" si="3"/>
        <v>0.66691546165139726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district-data'!I34</f>
        <v>133571</v>
      </c>
      <c r="D34">
        <f>'SD district-data'!J34</f>
        <v>67439</v>
      </c>
      <c r="E34">
        <f>'SD district-data'!K34</f>
        <v>66132</v>
      </c>
      <c r="F34" s="1">
        <f t="shared" si="3"/>
        <v>0.50489252906693816</v>
      </c>
      <c r="G34" s="1">
        <f t="shared" si="3"/>
        <v>0.49510747093306184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district-data'!I35</f>
        <v>128217</v>
      </c>
      <c r="D35">
        <f>'SD district-data'!J35</f>
        <v>60092</v>
      </c>
      <c r="E35">
        <f>'SD district-data'!K35</f>
        <v>68125</v>
      </c>
      <c r="F35" s="1">
        <f t="shared" si="3"/>
        <v>0.46867420076900879</v>
      </c>
      <c r="G35" s="1">
        <f t="shared" si="3"/>
        <v>0.53132579923099121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25" priority="4">
      <formula>F2&gt;G2</formula>
    </cfRule>
  </conditionalFormatting>
  <conditionalFormatting sqref="G2:G35 I2:I35">
    <cfRule type="expression" dxfId="24" priority="3">
      <formula>G2&gt;F2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4" sqref="K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district-data'!L1</f>
        <v>Total_2018_Sen</v>
      </c>
      <c r="D1" t="str">
        <f>'SD district-data'!M1</f>
        <v>Dem_2018_Sen</v>
      </c>
      <c r="E1" t="str">
        <f>'SD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4416067</v>
      </c>
      <c r="D2">
        <f>SUM(D3:D3035)</f>
        <v>2358508</v>
      </c>
      <c r="E2">
        <f>SUM(E3:E3035)</f>
        <v>2057559</v>
      </c>
      <c r="F2" s="1">
        <f>D2/$C2</f>
        <v>0.53407432450639902</v>
      </c>
      <c r="G2" s="1">
        <f>E2/$C2</f>
        <v>0.46592567549360098</v>
      </c>
      <c r="H2" s="3">
        <f>SUM(H3:H35)</f>
        <v>18</v>
      </c>
      <c r="I2" s="3">
        <f>SUM(I3:I35)</f>
        <v>15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district-data'!L3</f>
        <v>125853</v>
      </c>
      <c r="D3">
        <f>'SD district-data'!M3</f>
        <v>47712</v>
      </c>
      <c r="E3">
        <f>'SD district-data'!N3</f>
        <v>78141</v>
      </c>
      <c r="F3" s="1">
        <f t="shared" ref="F3:G18" si="0">D3/$C3</f>
        <v>0.37910896045386283</v>
      </c>
      <c r="G3" s="1">
        <f t="shared" si="0"/>
        <v>0.62089103954613711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district-data'!L4</f>
        <v>129499</v>
      </c>
      <c r="D4">
        <f>'SD district-data'!M4</f>
        <v>76393</v>
      </c>
      <c r="E4">
        <f>'SD district-data'!N4</f>
        <v>53106</v>
      </c>
      <c r="F4" s="1">
        <f t="shared" si="0"/>
        <v>0.5899118912115151</v>
      </c>
      <c r="G4" s="1">
        <f t="shared" si="0"/>
        <v>0.41008810878848484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district-data'!L5</f>
        <v>151146</v>
      </c>
      <c r="D5">
        <f>'SD district-data'!M5</f>
        <v>95777</v>
      </c>
      <c r="E5">
        <f>'SD district-data'!N5</f>
        <v>55369</v>
      </c>
      <c r="F5" s="1">
        <f t="shared" si="0"/>
        <v>0.63367207865242881</v>
      </c>
      <c r="G5" s="1">
        <f t="shared" si="0"/>
        <v>0.36632792134757119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district-data'!L6</f>
        <v>125770</v>
      </c>
      <c r="D6">
        <f>'SD district-data'!M6</f>
        <v>50424</v>
      </c>
      <c r="E6">
        <f>'SD district-data'!N6</f>
        <v>75346</v>
      </c>
      <c r="F6" s="1">
        <f t="shared" si="0"/>
        <v>0.40092231851792953</v>
      </c>
      <c r="G6" s="1">
        <f t="shared" si="0"/>
        <v>0.59907768148207041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district-data'!L7</f>
        <v>157112</v>
      </c>
      <c r="D7">
        <f>'SD district-data'!M7</f>
        <v>64192</v>
      </c>
      <c r="E7">
        <f>'SD district-data'!N7</f>
        <v>92920</v>
      </c>
      <c r="F7" s="1">
        <f t="shared" si="0"/>
        <v>0.40857477468302866</v>
      </c>
      <c r="G7" s="1">
        <f t="shared" si="0"/>
        <v>0.59142522531697128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district-data'!L8</f>
        <v>125271</v>
      </c>
      <c r="D8">
        <f>'SD district-data'!M8</f>
        <v>78080</v>
      </c>
      <c r="E8">
        <f>'SD district-data'!N8</f>
        <v>47191</v>
      </c>
      <c r="F8" s="1">
        <f t="shared" si="0"/>
        <v>0.62328871007655406</v>
      </c>
      <c r="G8" s="1">
        <f t="shared" si="0"/>
        <v>0.37671128992344599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district-data'!L9</f>
        <v>136124</v>
      </c>
      <c r="D9">
        <f>'SD district-data'!M9</f>
        <v>48850</v>
      </c>
      <c r="E9">
        <f>'SD district-data'!N9</f>
        <v>87274</v>
      </c>
      <c r="F9" s="1">
        <f t="shared" si="0"/>
        <v>0.35886397696218153</v>
      </c>
      <c r="G9" s="1">
        <f t="shared" si="0"/>
        <v>0.64113602303781847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district-data'!L10</f>
        <v>154830</v>
      </c>
      <c r="D10">
        <f>'SD district-data'!M10</f>
        <v>91928</v>
      </c>
      <c r="E10">
        <f>'SD district-data'!N10</f>
        <v>62902</v>
      </c>
      <c r="F10" s="1">
        <f t="shared" si="0"/>
        <v>0.59373506426403155</v>
      </c>
      <c r="G10" s="1">
        <f t="shared" si="0"/>
        <v>0.4062649357359685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district-data'!L11</f>
        <v>127372</v>
      </c>
      <c r="D11">
        <f>'SD district-data'!M11</f>
        <v>90281</v>
      </c>
      <c r="E11">
        <f>'SD district-data'!N11</f>
        <v>37091</v>
      </c>
      <c r="F11" s="1">
        <f t="shared" si="0"/>
        <v>0.70879785196118461</v>
      </c>
      <c r="G11" s="1">
        <f t="shared" si="0"/>
        <v>0.29120214803881544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district-data'!L12</f>
        <v>131131</v>
      </c>
      <c r="D12">
        <f>'SD district-data'!M12</f>
        <v>59211</v>
      </c>
      <c r="E12">
        <f>'SD district-data'!N12</f>
        <v>71920</v>
      </c>
      <c r="F12" s="1">
        <f t="shared" si="0"/>
        <v>0.45154082558662711</v>
      </c>
      <c r="G12" s="1">
        <f t="shared" si="0"/>
        <v>0.54845917441337289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district-data'!L13</f>
        <v>121935</v>
      </c>
      <c r="D13">
        <f>'SD district-data'!M13</f>
        <v>77705</v>
      </c>
      <c r="E13">
        <f>'SD district-data'!N13</f>
        <v>44230</v>
      </c>
      <c r="F13" s="1">
        <f t="shared" si="0"/>
        <v>0.63726575634559401</v>
      </c>
      <c r="G13" s="1">
        <f t="shared" si="0"/>
        <v>0.36273424365440604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district-data'!L14</f>
        <v>135302</v>
      </c>
      <c r="D14">
        <f>'SD district-data'!M14</f>
        <v>41629</v>
      </c>
      <c r="E14">
        <f>'SD district-data'!N14</f>
        <v>93673</v>
      </c>
      <c r="F14" s="1">
        <f t="shared" si="0"/>
        <v>0.30767468330105985</v>
      </c>
      <c r="G14" s="1">
        <f t="shared" si="0"/>
        <v>0.69232531669894015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district-data'!L15</f>
        <v>133792</v>
      </c>
      <c r="D15">
        <f>'SD district-data'!M15</f>
        <v>78824</v>
      </c>
      <c r="E15">
        <f>'SD district-data'!N15</f>
        <v>54968</v>
      </c>
      <c r="F15" s="1">
        <f t="shared" si="0"/>
        <v>0.58915331260463999</v>
      </c>
      <c r="G15" s="1">
        <f t="shared" si="0"/>
        <v>0.41084668739535996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district-data'!L16</f>
        <v>125923</v>
      </c>
      <c r="D16">
        <f>'SD district-data'!M16</f>
        <v>43029</v>
      </c>
      <c r="E16">
        <f>'SD district-data'!N16</f>
        <v>82894</v>
      </c>
      <c r="F16" s="1">
        <f t="shared" si="0"/>
        <v>0.3417088220579243</v>
      </c>
      <c r="G16" s="1">
        <f t="shared" si="0"/>
        <v>0.6582911779420757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district-data'!L17</f>
        <v>123383</v>
      </c>
      <c r="D17">
        <f>'SD district-data'!M17</f>
        <v>90707</v>
      </c>
      <c r="E17">
        <f>'SD district-data'!N17</f>
        <v>32676</v>
      </c>
      <c r="F17" s="1">
        <f t="shared" si="0"/>
        <v>0.73516610878321975</v>
      </c>
      <c r="G17" s="1">
        <f t="shared" si="0"/>
        <v>0.26483389121678025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district-data'!L18</f>
        <v>107014</v>
      </c>
      <c r="D18">
        <f>'SD district-data'!M18</f>
        <v>73611</v>
      </c>
      <c r="E18">
        <f>'SD district-data'!N18</f>
        <v>33403</v>
      </c>
      <c r="F18" s="1">
        <f t="shared" si="0"/>
        <v>0.68786327022632554</v>
      </c>
      <c r="G18" s="1">
        <f t="shared" si="0"/>
        <v>0.31213672977367446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district-data'!L19</f>
        <v>116219</v>
      </c>
      <c r="D19">
        <f>'SD district-data'!M19</f>
        <v>54725</v>
      </c>
      <c r="E19">
        <f>'SD district-data'!N19</f>
        <v>61494</v>
      </c>
      <c r="F19" s="1">
        <f t="shared" ref="F19:G35" si="3">D19/$C19</f>
        <v>0.47087825570689817</v>
      </c>
      <c r="G19" s="1">
        <f t="shared" si="3"/>
        <v>0.52912174429310177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district-data'!L20</f>
        <v>143173</v>
      </c>
      <c r="D20">
        <f>'SD district-data'!M20</f>
        <v>72235</v>
      </c>
      <c r="E20">
        <f>'SD district-data'!N20</f>
        <v>70938</v>
      </c>
      <c r="F20" s="1">
        <f t="shared" si="3"/>
        <v>0.50452948530798403</v>
      </c>
      <c r="G20" s="1">
        <f t="shared" si="3"/>
        <v>0.49547051469201597</v>
      </c>
      <c r="H20" s="3">
        <f t="shared" si="1"/>
        <v>1</v>
      </c>
      <c r="I20" s="3">
        <f t="shared" si="2"/>
        <v>0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district-data'!L21</f>
        <v>142473</v>
      </c>
      <c r="D21">
        <f>'SD district-data'!M21</f>
        <v>63126</v>
      </c>
      <c r="E21">
        <f>'SD district-data'!N21</f>
        <v>79347</v>
      </c>
      <c r="F21" s="1">
        <f t="shared" si="3"/>
        <v>0.4430734244383146</v>
      </c>
      <c r="G21" s="1">
        <f t="shared" si="3"/>
        <v>0.55692657556168534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district-data'!L22</f>
        <v>124432</v>
      </c>
      <c r="D22">
        <f>'SD district-data'!M22</f>
        <v>53108</v>
      </c>
      <c r="E22">
        <f>'SD district-data'!N22</f>
        <v>71324</v>
      </c>
      <c r="F22" s="1">
        <f t="shared" si="3"/>
        <v>0.4268033946251768</v>
      </c>
      <c r="G22" s="1">
        <f t="shared" si="3"/>
        <v>0.5731966053748232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district-data'!L23</f>
        <v>147063</v>
      </c>
      <c r="D23">
        <f>'SD district-data'!M23</f>
        <v>124739</v>
      </c>
      <c r="E23">
        <f>'SD district-data'!N23</f>
        <v>22324</v>
      </c>
      <c r="F23" s="1">
        <f t="shared" si="3"/>
        <v>0.84820111108844509</v>
      </c>
      <c r="G23" s="1">
        <f t="shared" si="3"/>
        <v>0.15179888891155491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district-data'!L24</f>
        <v>143147</v>
      </c>
      <c r="D24">
        <f>'SD district-data'!M24</f>
        <v>87703</v>
      </c>
      <c r="E24">
        <f>'SD district-data'!N24</f>
        <v>55444</v>
      </c>
      <c r="F24" s="1">
        <f t="shared" si="3"/>
        <v>0.61267787658840211</v>
      </c>
      <c r="G24" s="1">
        <f t="shared" si="3"/>
        <v>0.38732212341159789</v>
      </c>
      <c r="H24" s="3">
        <f t="shared" si="1"/>
        <v>1</v>
      </c>
      <c r="I24" s="3">
        <f t="shared" si="2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district-data'!L25</f>
        <v>106358</v>
      </c>
      <c r="D25">
        <f>'SD district-data'!M25</f>
        <v>78443</v>
      </c>
      <c r="E25">
        <f>'SD district-data'!N25</f>
        <v>27915</v>
      </c>
      <c r="F25" s="1">
        <f t="shared" si="3"/>
        <v>0.73753737377536244</v>
      </c>
      <c r="G25" s="1">
        <f t="shared" si="3"/>
        <v>0.26246262622463756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district-data'!L26</f>
        <v>165860</v>
      </c>
      <c r="D26">
        <f>'SD district-data'!M26</f>
        <v>99272</v>
      </c>
      <c r="E26">
        <f>'SD district-data'!N26</f>
        <v>66588</v>
      </c>
      <c r="F26" s="1">
        <f t="shared" si="3"/>
        <v>0.59852887977812608</v>
      </c>
      <c r="G26" s="1">
        <f t="shared" si="3"/>
        <v>0.40147112022187387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district-data'!L27</f>
        <v>162357</v>
      </c>
      <c r="D27">
        <f>'SD district-data'!M27</f>
        <v>103216</v>
      </c>
      <c r="E27">
        <f>'SD district-data'!N27</f>
        <v>59141</v>
      </c>
      <c r="F27" s="1">
        <f t="shared" si="3"/>
        <v>0.63573483126689945</v>
      </c>
      <c r="G27" s="1">
        <f t="shared" si="3"/>
        <v>0.3642651687331005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district-data'!L28</f>
        <v>123752</v>
      </c>
      <c r="D28">
        <f>'SD district-data'!M28</f>
        <v>51084</v>
      </c>
      <c r="E28">
        <f>'SD district-data'!N28</f>
        <v>72668</v>
      </c>
      <c r="F28" s="1">
        <f t="shared" si="3"/>
        <v>0.41279332859266921</v>
      </c>
      <c r="G28" s="1">
        <f t="shared" si="3"/>
        <v>0.58720667140733074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district-data'!L29</f>
        <v>134355</v>
      </c>
      <c r="D29">
        <f>'SD district-data'!M29</f>
        <v>56767</v>
      </c>
      <c r="E29">
        <f>'SD district-data'!N29</f>
        <v>77588</v>
      </c>
      <c r="F29" s="1">
        <f t="shared" si="3"/>
        <v>0.42251497897361467</v>
      </c>
      <c r="G29" s="1">
        <f t="shared" si="3"/>
        <v>0.57748502102638533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district-data'!L30</f>
        <v>140484</v>
      </c>
      <c r="D30">
        <f>'SD district-data'!M30</f>
        <v>86789</v>
      </c>
      <c r="E30">
        <f>'SD district-data'!N30</f>
        <v>53695</v>
      </c>
      <c r="F30" s="1">
        <f t="shared" si="3"/>
        <v>0.61778565530594232</v>
      </c>
      <c r="G30" s="1">
        <f t="shared" si="3"/>
        <v>0.38221434469405768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district-data'!L31</f>
        <v>139114</v>
      </c>
      <c r="D31">
        <f>'SD district-data'!M31</f>
        <v>68526</v>
      </c>
      <c r="E31">
        <f>'SD district-data'!N31</f>
        <v>70588</v>
      </c>
      <c r="F31" s="1">
        <f t="shared" si="3"/>
        <v>0.49258881205342381</v>
      </c>
      <c r="G31" s="1">
        <f t="shared" si="3"/>
        <v>0.50741118794657614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district-data'!L32</f>
        <v>126655</v>
      </c>
      <c r="D32">
        <f>'SD district-data'!M32</f>
        <v>55256</v>
      </c>
      <c r="E32">
        <f>'SD district-data'!N32</f>
        <v>71399</v>
      </c>
      <c r="F32" s="1">
        <f t="shared" si="3"/>
        <v>0.43627176187280409</v>
      </c>
      <c r="G32" s="1">
        <f t="shared" si="3"/>
        <v>0.56372823812719597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district-data'!L33</f>
        <v>123469</v>
      </c>
      <c r="D33">
        <f>'SD district-data'!M33</f>
        <v>49328</v>
      </c>
      <c r="E33">
        <f>'SD district-data'!N33</f>
        <v>74141</v>
      </c>
      <c r="F33" s="1">
        <f t="shared" si="3"/>
        <v>0.39951728774024248</v>
      </c>
      <c r="G33" s="1">
        <f t="shared" si="3"/>
        <v>0.60048271225975747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district-data'!L34</f>
        <v>135397</v>
      </c>
      <c r="D34">
        <f>'SD district-data'!M34</f>
        <v>75684</v>
      </c>
      <c r="E34">
        <f>'SD district-data'!N34</f>
        <v>59713</v>
      </c>
      <c r="F34" s="1">
        <f t="shared" si="3"/>
        <v>0.5589784116339358</v>
      </c>
      <c r="G34" s="1">
        <f t="shared" si="3"/>
        <v>0.44102158836606425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district-data'!L35</f>
        <v>130302</v>
      </c>
      <c r="D35">
        <f>'SD district-data'!M35</f>
        <v>70154</v>
      </c>
      <c r="E35">
        <f>'SD district-data'!N35</f>
        <v>60148</v>
      </c>
      <c r="F35" s="1">
        <f t="shared" si="3"/>
        <v>0.53839541987076178</v>
      </c>
      <c r="G35" s="1">
        <f t="shared" si="3"/>
        <v>0.46160458012923822</v>
      </c>
      <c r="H35" s="3">
        <f t="shared" si="1"/>
        <v>1</v>
      </c>
      <c r="I35" s="3">
        <f t="shared" si="2"/>
        <v>0</v>
      </c>
    </row>
  </sheetData>
  <conditionalFormatting sqref="F2:F35 H2:H35">
    <cfRule type="expression" dxfId="23" priority="4">
      <formula>F2&gt;G2</formula>
    </cfRule>
  </conditionalFormatting>
  <conditionalFormatting sqref="G2:G35 I2:I35">
    <cfRule type="expression" dxfId="22" priority="3">
      <formula>G2&gt;F2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K22" sqref="K2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district-data'!O1</f>
        <v>Total_2018_Gov</v>
      </c>
      <c r="D1" t="str">
        <f>'SD district-data'!P1</f>
        <v>Dem_2018_Gov</v>
      </c>
      <c r="E1" t="str">
        <f>'SD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4435462</v>
      </c>
      <c r="D2">
        <f>SUM(D3:D3035)</f>
        <v>2070046</v>
      </c>
      <c r="E2">
        <f>SUM(E3:E3035)</f>
        <v>2235825</v>
      </c>
      <c r="F2" s="1">
        <f>D2/$C2</f>
        <v>0.46670358127293166</v>
      </c>
      <c r="G2" s="1">
        <f>E2/$C2</f>
        <v>0.50407939466057872</v>
      </c>
      <c r="H2" s="3">
        <f>SUM(H3:H35)</f>
        <v>16</v>
      </c>
      <c r="I2" s="3">
        <f>SUM(I3:I35)</f>
        <v>17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district-data'!O3</f>
        <v>126621</v>
      </c>
      <c r="D3">
        <f>'SD district-data'!P3</f>
        <v>35450</v>
      </c>
      <c r="E3">
        <f>'SD district-data'!Q3</f>
        <v>87337</v>
      </c>
      <c r="F3" s="1">
        <f t="shared" ref="F3:G18" si="0">D3/$C3</f>
        <v>0.27996935737357942</v>
      </c>
      <c r="G3" s="1">
        <f t="shared" si="0"/>
        <v>0.68975130507577731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district-data'!O4</f>
        <v>130115</v>
      </c>
      <c r="D4">
        <f>'SD district-data'!P4</f>
        <v>65311</v>
      </c>
      <c r="E4">
        <f>'SD district-data'!Q4</f>
        <v>59797</v>
      </c>
      <c r="F4" s="1">
        <f t="shared" si="0"/>
        <v>0.50194827652461282</v>
      </c>
      <c r="G4" s="1">
        <f t="shared" si="0"/>
        <v>0.45957038004841871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district-data'!O5</f>
        <v>152280</v>
      </c>
      <c r="D5">
        <f>'SD district-data'!P5</f>
        <v>88100</v>
      </c>
      <c r="E5">
        <f>'SD district-data'!Q5</f>
        <v>61029</v>
      </c>
      <c r="F5" s="1">
        <f t="shared" si="0"/>
        <v>0.5785395324402417</v>
      </c>
      <c r="G5" s="1">
        <f t="shared" si="0"/>
        <v>0.40076832151300235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district-data'!O6</f>
        <v>125615</v>
      </c>
      <c r="D6">
        <f>'SD district-data'!P6</f>
        <v>44188</v>
      </c>
      <c r="E6">
        <f>'SD district-data'!Q6</f>
        <v>77838</v>
      </c>
      <c r="F6" s="1">
        <f t="shared" si="0"/>
        <v>0.35177327548461568</v>
      </c>
      <c r="G6" s="1">
        <f t="shared" si="0"/>
        <v>0.61965529594395574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district-data'!O7</f>
        <v>158012</v>
      </c>
      <c r="D7">
        <f>'SD district-data'!P7</f>
        <v>52712</v>
      </c>
      <c r="E7">
        <f>'SD district-data'!Q7</f>
        <v>100444</v>
      </c>
      <c r="F7" s="1">
        <f t="shared" si="0"/>
        <v>0.33359491684175885</v>
      </c>
      <c r="G7" s="1">
        <f t="shared" si="0"/>
        <v>0.63567324000708803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district-data'!O8</f>
        <v>125527</v>
      </c>
      <c r="D8">
        <f>'SD district-data'!P8</f>
        <v>69029</v>
      </c>
      <c r="E8">
        <f>'SD district-data'!Q8</f>
        <v>52738</v>
      </c>
      <c r="F8" s="1">
        <f t="shared" si="0"/>
        <v>0.54991356441243722</v>
      </c>
      <c r="G8" s="1">
        <f t="shared" si="0"/>
        <v>0.42013272045058037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district-data'!O9</f>
        <v>136225</v>
      </c>
      <c r="D9">
        <f>'SD district-data'!P9</f>
        <v>41200</v>
      </c>
      <c r="E9">
        <f>'SD district-data'!Q9</f>
        <v>91271</v>
      </c>
      <c r="F9" s="1">
        <f t="shared" si="0"/>
        <v>0.3024408148284089</v>
      </c>
      <c r="G9" s="1">
        <f t="shared" si="0"/>
        <v>0.67000183519911916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district-data'!O10</f>
        <v>155547</v>
      </c>
      <c r="D10">
        <f>'SD district-data'!P10</f>
        <v>83654</v>
      </c>
      <c r="E10">
        <f>'SD district-data'!Q10</f>
        <v>67820</v>
      </c>
      <c r="F10" s="1">
        <f t="shared" si="0"/>
        <v>0.53780529357686102</v>
      </c>
      <c r="G10" s="1">
        <f t="shared" si="0"/>
        <v>0.43600969481892932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district-data'!O11</f>
        <v>128187</v>
      </c>
      <c r="D11">
        <f>'SD district-data'!P11</f>
        <v>83855</v>
      </c>
      <c r="E11">
        <f>'SD district-data'!Q11</f>
        <v>40638</v>
      </c>
      <c r="F11" s="1">
        <f t="shared" si="0"/>
        <v>0.65416149843587879</v>
      </c>
      <c r="G11" s="1">
        <f t="shared" si="0"/>
        <v>0.31702122680146971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district-data'!O12</f>
        <v>131835</v>
      </c>
      <c r="D12">
        <f>'SD district-data'!P12</f>
        <v>47291</v>
      </c>
      <c r="E12">
        <f>'SD district-data'!Q12</f>
        <v>80163</v>
      </c>
      <c r="F12" s="1">
        <f t="shared" si="0"/>
        <v>0.35871354344445711</v>
      </c>
      <c r="G12" s="1">
        <f t="shared" si="0"/>
        <v>0.60805552395039253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district-data'!O13</f>
        <v>123220</v>
      </c>
      <c r="D13">
        <f>'SD district-data'!P13</f>
        <v>68900</v>
      </c>
      <c r="E13">
        <f>'SD district-data'!Q13</f>
        <v>50072</v>
      </c>
      <c r="F13" s="1">
        <f t="shared" si="0"/>
        <v>0.55916247362441163</v>
      </c>
      <c r="G13" s="1">
        <f t="shared" si="0"/>
        <v>0.40636260347346209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district-data'!O14</f>
        <v>135981</v>
      </c>
      <c r="D14">
        <f>'SD district-data'!P14</f>
        <v>30651</v>
      </c>
      <c r="E14">
        <f>'SD district-data'!Q14</f>
        <v>100653</v>
      </c>
      <c r="F14" s="1">
        <f t="shared" si="0"/>
        <v>0.22540649061265913</v>
      </c>
      <c r="G14" s="1">
        <f t="shared" si="0"/>
        <v>0.74019899838948089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district-data'!O15</f>
        <v>134485</v>
      </c>
      <c r="D15">
        <f>'SD district-data'!P15</f>
        <v>68828</v>
      </c>
      <c r="E15">
        <f>'SD district-data'!Q15</f>
        <v>61426</v>
      </c>
      <c r="F15" s="1">
        <f t="shared" si="0"/>
        <v>0.51178941889430052</v>
      </c>
      <c r="G15" s="1">
        <f t="shared" si="0"/>
        <v>0.45674982340037923</v>
      </c>
      <c r="H15" s="3">
        <f t="shared" si="1"/>
        <v>1</v>
      </c>
      <c r="I15" s="3">
        <f t="shared" si="2"/>
        <v>0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district-data'!O16</f>
        <v>126693</v>
      </c>
      <c r="D16">
        <f>'SD district-data'!P16</f>
        <v>36281</v>
      </c>
      <c r="E16">
        <f>'SD district-data'!Q16</f>
        <v>86194</v>
      </c>
      <c r="F16" s="1">
        <f t="shared" si="0"/>
        <v>0.28636941267473343</v>
      </c>
      <c r="G16" s="1">
        <f t="shared" si="0"/>
        <v>0.68033750878106924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district-data'!O17</f>
        <v>123959</v>
      </c>
      <c r="D17">
        <f>'SD district-data'!P17</f>
        <v>85133</v>
      </c>
      <c r="E17">
        <f>'SD district-data'!Q17</f>
        <v>35983</v>
      </c>
      <c r="F17" s="1">
        <f t="shared" si="0"/>
        <v>0.68678353326503117</v>
      </c>
      <c r="G17" s="1">
        <f t="shared" si="0"/>
        <v>0.29028146403246236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district-data'!O18</f>
        <v>107537</v>
      </c>
      <c r="D18">
        <f>'SD district-data'!P18</f>
        <v>69276</v>
      </c>
      <c r="E18">
        <f>'SD district-data'!Q18</f>
        <v>35624</v>
      </c>
      <c r="F18" s="1">
        <f t="shared" si="0"/>
        <v>0.64420618019844333</v>
      </c>
      <c r="G18" s="1">
        <f t="shared" si="0"/>
        <v>0.33127202730223088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district-data'!O19</f>
        <v>116994</v>
      </c>
      <c r="D19">
        <f>'SD district-data'!P19</f>
        <v>46373</v>
      </c>
      <c r="E19">
        <f>'SD district-data'!Q19</f>
        <v>67390</v>
      </c>
      <c r="F19" s="1">
        <f t="shared" ref="F19:G35" si="3">D19/$C19</f>
        <v>0.39637075405576355</v>
      </c>
      <c r="G19" s="1">
        <f t="shared" si="3"/>
        <v>0.57601244508265381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district-data'!O20</f>
        <v>143653</v>
      </c>
      <c r="D20">
        <f>'SD district-data'!P20</f>
        <v>60188</v>
      </c>
      <c r="E20">
        <f>'SD district-data'!Q20</f>
        <v>78584</v>
      </c>
      <c r="F20" s="1">
        <f t="shared" si="3"/>
        <v>0.41898185210194011</v>
      </c>
      <c r="G20" s="1">
        <f t="shared" si="3"/>
        <v>0.54704043772145383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district-data'!O21</f>
        <v>143542</v>
      </c>
      <c r="D21">
        <f>'SD district-data'!P21</f>
        <v>54634</v>
      </c>
      <c r="E21">
        <f>'SD district-data'!Q21</f>
        <v>85218</v>
      </c>
      <c r="F21" s="1">
        <f t="shared" si="3"/>
        <v>0.38061333964971927</v>
      </c>
      <c r="G21" s="1">
        <f t="shared" si="3"/>
        <v>0.59367989856627323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district-data'!O22</f>
        <v>125577</v>
      </c>
      <c r="D22">
        <f>'SD district-data'!P22</f>
        <v>43991</v>
      </c>
      <c r="E22">
        <f>'SD district-data'!Q22</f>
        <v>78012</v>
      </c>
      <c r="F22" s="1">
        <f t="shared" si="3"/>
        <v>0.35031096458746425</v>
      </c>
      <c r="G22" s="1">
        <f t="shared" si="3"/>
        <v>0.62122840966100479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district-data'!O23</f>
        <v>147682</v>
      </c>
      <c r="D23">
        <f>'SD district-data'!P23</f>
        <v>118349</v>
      </c>
      <c r="E23">
        <f>'SD district-data'!Q23</f>
        <v>26547</v>
      </c>
      <c r="F23" s="1">
        <f t="shared" si="3"/>
        <v>0.80137728362291949</v>
      </c>
      <c r="G23" s="1">
        <f t="shared" si="3"/>
        <v>0.17975785810051326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district-data'!O24</f>
        <v>144168</v>
      </c>
      <c r="D24">
        <f>'SD district-data'!P24</f>
        <v>80406</v>
      </c>
      <c r="E24">
        <f>'SD district-data'!Q24</f>
        <v>60055</v>
      </c>
      <c r="F24" s="1">
        <f t="shared" si="3"/>
        <v>0.55772432162477115</v>
      </c>
      <c r="G24" s="1">
        <f t="shared" si="3"/>
        <v>0.41656262138616057</v>
      </c>
      <c r="H24" s="3">
        <f t="shared" si="1"/>
        <v>1</v>
      </c>
      <c r="I24" s="3">
        <f t="shared" si="2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district-data'!O25</f>
        <v>106743</v>
      </c>
      <c r="D25">
        <f>'SD district-data'!P25</f>
        <v>71741</v>
      </c>
      <c r="E25">
        <f>'SD district-data'!Q25</f>
        <v>31622</v>
      </c>
      <c r="F25" s="1">
        <f t="shared" si="3"/>
        <v>0.67209090994257237</v>
      </c>
      <c r="G25" s="1">
        <f t="shared" si="3"/>
        <v>0.29624425020844458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district-data'!O26</f>
        <v>166808</v>
      </c>
      <c r="D26">
        <f>'SD district-data'!P26</f>
        <v>88553</v>
      </c>
      <c r="E26">
        <f>'SD district-data'!Q26</f>
        <v>74142</v>
      </c>
      <c r="F26" s="1">
        <f t="shared" si="3"/>
        <v>0.53086782408517574</v>
      </c>
      <c r="G26" s="1">
        <f t="shared" si="3"/>
        <v>0.44447508512781164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district-data'!O27</f>
        <v>162584</v>
      </c>
      <c r="D27">
        <f>'SD district-data'!P27</f>
        <v>93419</v>
      </c>
      <c r="E27">
        <f>'SD district-data'!Q27</f>
        <v>65354</v>
      </c>
      <c r="F27" s="1">
        <f t="shared" si="3"/>
        <v>0.57458913546228407</v>
      </c>
      <c r="G27" s="1">
        <f t="shared" si="3"/>
        <v>0.40197067362102051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district-data'!O28</f>
        <v>124580</v>
      </c>
      <c r="D28">
        <f>'SD district-data'!P28</f>
        <v>40152</v>
      </c>
      <c r="E28">
        <f>'SD district-data'!Q28</f>
        <v>79858</v>
      </c>
      <c r="F28" s="1">
        <f t="shared" si="3"/>
        <v>0.32229892438593677</v>
      </c>
      <c r="G28" s="1">
        <f t="shared" si="3"/>
        <v>0.64101781987477924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district-data'!O29</f>
        <v>135184</v>
      </c>
      <c r="D29">
        <f>'SD district-data'!P29</f>
        <v>48391</v>
      </c>
      <c r="E29">
        <f>'SD district-data'!Q29</f>
        <v>82554</v>
      </c>
      <c r="F29" s="1">
        <f t="shared" si="3"/>
        <v>0.35796396023198013</v>
      </c>
      <c r="G29" s="1">
        <f t="shared" si="3"/>
        <v>0.61067877855367503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district-data'!O30</f>
        <v>139932</v>
      </c>
      <c r="D30">
        <f>'SD district-data'!P30</f>
        <v>79680</v>
      </c>
      <c r="E30">
        <f>'SD district-data'!Q30</f>
        <v>56122</v>
      </c>
      <c r="F30" s="1">
        <f t="shared" si="3"/>
        <v>0.56941943229568648</v>
      </c>
      <c r="G30" s="1">
        <f t="shared" si="3"/>
        <v>0.40106623216991111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district-data'!O31</f>
        <v>139753</v>
      </c>
      <c r="D31">
        <f>'SD district-data'!P31</f>
        <v>59949</v>
      </c>
      <c r="E31">
        <f>'SD district-data'!Q31</f>
        <v>75121</v>
      </c>
      <c r="F31" s="1">
        <f t="shared" si="3"/>
        <v>0.42896395783990326</v>
      </c>
      <c r="G31" s="1">
        <f t="shared" si="3"/>
        <v>0.53752692249898038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district-data'!O32</f>
        <v>126787</v>
      </c>
      <c r="D32">
        <f>'SD district-data'!P32</f>
        <v>43126</v>
      </c>
      <c r="E32">
        <f>'SD district-data'!Q32</f>
        <v>79653</v>
      </c>
      <c r="F32" s="1">
        <f t="shared" si="3"/>
        <v>0.34014528303374952</v>
      </c>
      <c r="G32" s="1">
        <f t="shared" si="3"/>
        <v>0.628242643173196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district-data'!O33</f>
        <v>123666</v>
      </c>
      <c r="D33">
        <f>'SD district-data'!P33</f>
        <v>41357</v>
      </c>
      <c r="E33">
        <f>'SD district-data'!Q33</f>
        <v>78626</v>
      </c>
      <c r="F33" s="1">
        <f t="shared" si="3"/>
        <v>0.33442498342309124</v>
      </c>
      <c r="G33" s="1">
        <f t="shared" si="3"/>
        <v>0.63579318486892111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district-data'!O34</f>
        <v>135418</v>
      </c>
      <c r="D34">
        <f>'SD district-data'!P34</f>
        <v>67201</v>
      </c>
      <c r="E34">
        <f>'SD district-data'!Q34</f>
        <v>63702</v>
      </c>
      <c r="F34" s="1">
        <f t="shared" si="3"/>
        <v>0.49624865232096177</v>
      </c>
      <c r="G34" s="1">
        <f t="shared" si="3"/>
        <v>0.47041013750018462</v>
      </c>
      <c r="H34" s="3">
        <f t="shared" si="1"/>
        <v>1</v>
      </c>
      <c r="I34" s="3">
        <f t="shared" si="2"/>
        <v>0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district-data'!O35</f>
        <v>130552</v>
      </c>
      <c r="D35">
        <f>'SD district-data'!P35</f>
        <v>62677</v>
      </c>
      <c r="E35">
        <f>'SD district-data'!Q35</f>
        <v>64238</v>
      </c>
      <c r="F35" s="1">
        <f t="shared" si="3"/>
        <v>0.48009222378822231</v>
      </c>
      <c r="G35" s="1">
        <f t="shared" si="3"/>
        <v>0.49204914516820886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21" priority="4">
      <formula>F2&gt;G2</formula>
    </cfRule>
  </conditionalFormatting>
  <conditionalFormatting sqref="G2:G35 I2:I35">
    <cfRule type="expression" dxfId="20" priority="3">
      <formula>G2&gt;F2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36" sqref="A36:XFD10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district-data'!R1</f>
        <v>Total_2016_Sen</v>
      </c>
      <c r="D1" t="str">
        <f>'SD district-data'!S1</f>
        <v>Dem_2016_Sen</v>
      </c>
      <c r="E1" t="str">
        <f>'SD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5374053</v>
      </c>
      <c r="D2">
        <f>SUM(D3:D3035)</f>
        <v>1996908</v>
      </c>
      <c r="E2">
        <f>SUM(E3:E3035)</f>
        <v>3118567</v>
      </c>
      <c r="F2" s="1">
        <f>D2/$C2</f>
        <v>0.37158323522302439</v>
      </c>
      <c r="G2" s="1">
        <f>E2/$C2</f>
        <v>0.58030075252328173</v>
      </c>
      <c r="H2" s="3">
        <f>SUM(H3:H35)</f>
        <v>6</v>
      </c>
      <c r="I2" s="3">
        <f>SUM(I3:I35)</f>
        <v>27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district-data'!R3</f>
        <v>159946</v>
      </c>
      <c r="D3">
        <f>'SD district-data'!S3</f>
        <v>36671</v>
      </c>
      <c r="E3">
        <f>'SD district-data'!T3</f>
        <v>115132</v>
      </c>
      <c r="F3" s="1">
        <f t="shared" ref="F3:G18" si="0">D3/$C3</f>
        <v>0.22927112900603955</v>
      </c>
      <c r="G3" s="1">
        <f t="shared" si="0"/>
        <v>0.71981793855426202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district-data'!R4</f>
        <v>164032</v>
      </c>
      <c r="D4">
        <f>'SD district-data'!S4</f>
        <v>65663</v>
      </c>
      <c r="E4">
        <f>'SD district-data'!T4</f>
        <v>89638</v>
      </c>
      <c r="F4" s="1">
        <f t="shared" si="0"/>
        <v>0.40030603784627389</v>
      </c>
      <c r="G4" s="1">
        <f t="shared" si="0"/>
        <v>0.54646654311353882</v>
      </c>
      <c r="H4" s="3">
        <f t="shared" ref="H4:H35" si="1">IF(F4&gt;G4,1,0)</f>
        <v>0</v>
      </c>
      <c r="I4" s="3">
        <f t="shared" ref="I4:I35" si="2">IF(G4&gt;F4,1,0)</f>
        <v>1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district-data'!R5</f>
        <v>168694</v>
      </c>
      <c r="D5">
        <f>'SD district-data'!S5</f>
        <v>73943</v>
      </c>
      <c r="E5">
        <f>'SD district-data'!T5</f>
        <v>88635</v>
      </c>
      <c r="F5" s="1">
        <f t="shared" si="0"/>
        <v>0.43832620010195977</v>
      </c>
      <c r="G5" s="1">
        <f t="shared" si="0"/>
        <v>0.52541880564809651</v>
      </c>
      <c r="H5" s="3">
        <f t="shared" si="1"/>
        <v>0</v>
      </c>
      <c r="I5" s="3">
        <f t="shared" si="2"/>
        <v>1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district-data'!R6</f>
        <v>156502</v>
      </c>
      <c r="D6">
        <f>'SD district-data'!S6</f>
        <v>40428</v>
      </c>
      <c r="E6">
        <f>'SD district-data'!T6</f>
        <v>109740</v>
      </c>
      <c r="F6" s="1">
        <f t="shared" si="0"/>
        <v>0.25832257734725433</v>
      </c>
      <c r="G6" s="1">
        <f t="shared" si="0"/>
        <v>0.701205096420493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district-data'!R7</f>
        <v>189042</v>
      </c>
      <c r="D7">
        <f>'SD district-data'!S7</f>
        <v>44250</v>
      </c>
      <c r="E7">
        <f>'SD district-data'!T7</f>
        <v>137390</v>
      </c>
      <c r="F7" s="1">
        <f t="shared" si="0"/>
        <v>0.23407496746754688</v>
      </c>
      <c r="G7" s="1">
        <f t="shared" si="0"/>
        <v>0.72676971255065015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district-data'!R8</f>
        <v>158965</v>
      </c>
      <c r="D8">
        <f>'SD district-data'!S8</f>
        <v>72659</v>
      </c>
      <c r="E8">
        <f>'SD district-data'!T8</f>
        <v>78976</v>
      </c>
      <c r="F8" s="1">
        <f t="shared" si="0"/>
        <v>0.4570754568615733</v>
      </c>
      <c r="G8" s="1">
        <f t="shared" si="0"/>
        <v>0.49681376403610855</v>
      </c>
      <c r="H8" s="3">
        <f t="shared" si="1"/>
        <v>0</v>
      </c>
      <c r="I8" s="3">
        <f t="shared" si="2"/>
        <v>1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district-data'!R9</f>
        <v>160761</v>
      </c>
      <c r="D9">
        <f>'SD district-data'!S9</f>
        <v>34463</v>
      </c>
      <c r="E9">
        <f>'SD district-data'!T9</f>
        <v>119325</v>
      </c>
      <c r="F9" s="1">
        <f t="shared" si="0"/>
        <v>0.21437413302977712</v>
      </c>
      <c r="G9" s="1">
        <f t="shared" si="0"/>
        <v>0.74225091906619145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district-data'!R10</f>
        <v>182356</v>
      </c>
      <c r="D10">
        <f>'SD district-data'!S10</f>
        <v>76093</v>
      </c>
      <c r="E10">
        <f>'SD district-data'!T10</f>
        <v>99534</v>
      </c>
      <c r="F10" s="1">
        <f t="shared" si="0"/>
        <v>0.4172771940599706</v>
      </c>
      <c r="G10" s="1">
        <f t="shared" si="0"/>
        <v>0.5458224571716862</v>
      </c>
      <c r="H10" s="3">
        <f t="shared" si="1"/>
        <v>0</v>
      </c>
      <c r="I10" s="3">
        <f t="shared" si="2"/>
        <v>1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district-data'!R11</f>
        <v>154157</v>
      </c>
      <c r="D11">
        <f>'SD district-data'!S11</f>
        <v>82944</v>
      </c>
      <c r="E11">
        <f>'SD district-data'!T11</f>
        <v>64649</v>
      </c>
      <c r="F11" s="1">
        <f t="shared" si="0"/>
        <v>0.53804887225361153</v>
      </c>
      <c r="G11" s="1">
        <f t="shared" si="0"/>
        <v>0.41937116057006818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district-data'!R12</f>
        <v>160306</v>
      </c>
      <c r="D12">
        <f>'SD district-data'!S12</f>
        <v>44563</v>
      </c>
      <c r="E12">
        <f>'SD district-data'!T12</f>
        <v>108363</v>
      </c>
      <c r="F12" s="1">
        <f t="shared" si="0"/>
        <v>0.27798709967187751</v>
      </c>
      <c r="G12" s="1">
        <f t="shared" si="0"/>
        <v>0.67597594600326871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district-data'!R13</f>
        <v>153586</v>
      </c>
      <c r="D13">
        <f>'SD district-data'!S13</f>
        <v>70554</v>
      </c>
      <c r="E13">
        <f>'SD district-data'!T13</f>
        <v>76042</v>
      </c>
      <c r="F13" s="1">
        <f t="shared" si="0"/>
        <v>0.45937780787311344</v>
      </c>
      <c r="G13" s="1">
        <f t="shared" si="0"/>
        <v>0.49511023140129962</v>
      </c>
      <c r="H13" s="3">
        <f t="shared" si="1"/>
        <v>0</v>
      </c>
      <c r="I13" s="3">
        <f t="shared" si="2"/>
        <v>1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district-data'!R14</f>
        <v>170755</v>
      </c>
      <c r="D14">
        <f>'SD district-data'!S14</f>
        <v>26014</v>
      </c>
      <c r="E14">
        <f>'SD district-data'!T14</f>
        <v>137689</v>
      </c>
      <c r="F14" s="1">
        <f t="shared" si="0"/>
        <v>0.15234692981171855</v>
      </c>
      <c r="G14" s="1">
        <f t="shared" si="0"/>
        <v>0.8063541331146965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district-data'!R15</f>
        <v>161619</v>
      </c>
      <c r="D15">
        <f>'SD district-data'!S15</f>
        <v>65566</v>
      </c>
      <c r="E15">
        <f>'SD district-data'!T15</f>
        <v>86784</v>
      </c>
      <c r="F15" s="1">
        <f t="shared" si="0"/>
        <v>0.4056825002010902</v>
      </c>
      <c r="G15" s="1">
        <f t="shared" si="0"/>
        <v>0.53696656952462274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district-data'!R16</f>
        <v>158643</v>
      </c>
      <c r="D16">
        <f>'SD district-data'!S16</f>
        <v>32201</v>
      </c>
      <c r="E16">
        <f>'SD district-data'!T16</f>
        <v>119499</v>
      </c>
      <c r="F16" s="1">
        <f t="shared" si="0"/>
        <v>0.20297775508531735</v>
      </c>
      <c r="G16" s="1">
        <f t="shared" si="0"/>
        <v>0.75325731359089276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district-data'!R17</f>
        <v>148837</v>
      </c>
      <c r="D17">
        <f>'SD district-data'!S17</f>
        <v>86409</v>
      </c>
      <c r="E17">
        <f>'SD district-data'!T17</f>
        <v>56317</v>
      </c>
      <c r="F17" s="1">
        <f t="shared" si="0"/>
        <v>0.58056128516430727</v>
      </c>
      <c r="G17" s="1">
        <f t="shared" si="0"/>
        <v>0.37838037584740353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district-data'!R18</f>
        <v>133269</v>
      </c>
      <c r="D18">
        <f>'SD district-data'!S18</f>
        <v>71436</v>
      </c>
      <c r="E18">
        <f>'SD district-data'!T18</f>
        <v>55153</v>
      </c>
      <c r="F18" s="1">
        <f t="shared" si="0"/>
        <v>0.53602863381581611</v>
      </c>
      <c r="G18" s="1">
        <f t="shared" si="0"/>
        <v>0.41384718126496034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district-data'!R19</f>
        <v>148525</v>
      </c>
      <c r="D19">
        <f>'SD district-data'!S19</f>
        <v>52679</v>
      </c>
      <c r="E19">
        <f>'SD district-data'!T19</f>
        <v>88990</v>
      </c>
      <c r="F19" s="1">
        <f t="shared" ref="F19:G35" si="3">D19/$C19</f>
        <v>0.35468103012960783</v>
      </c>
      <c r="G19" s="1">
        <f t="shared" si="3"/>
        <v>0.59915839084329237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district-data'!R20</f>
        <v>171864</v>
      </c>
      <c r="D20">
        <f>'SD district-data'!S20</f>
        <v>56360</v>
      </c>
      <c r="E20">
        <f>'SD district-data'!T20</f>
        <v>105545</v>
      </c>
      <c r="F20" s="1">
        <f t="shared" si="3"/>
        <v>0.32793371503048924</v>
      </c>
      <c r="G20" s="1">
        <f t="shared" si="3"/>
        <v>0.61411930363543266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district-data'!R21</f>
        <v>164072</v>
      </c>
      <c r="D21">
        <f>'SD district-data'!S21</f>
        <v>44461</v>
      </c>
      <c r="E21">
        <f>'SD district-data'!T21</f>
        <v>112642</v>
      </c>
      <c r="F21" s="1">
        <f t="shared" si="3"/>
        <v>0.27098468964844702</v>
      </c>
      <c r="G21" s="1">
        <f t="shared" si="3"/>
        <v>0.6865400555853528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district-data'!R22</f>
        <v>153965</v>
      </c>
      <c r="D22">
        <f>'SD district-data'!S22</f>
        <v>41644</v>
      </c>
      <c r="E22">
        <f>'SD district-data'!T22</f>
        <v>105327</v>
      </c>
      <c r="F22" s="1">
        <f t="shared" si="3"/>
        <v>0.27047705647387393</v>
      </c>
      <c r="G22" s="1">
        <f t="shared" si="3"/>
        <v>0.68409703504043129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district-data'!R23</f>
        <v>176925</v>
      </c>
      <c r="D23">
        <f>'SD district-data'!S23</f>
        <v>127926</v>
      </c>
      <c r="E23">
        <f>'SD district-data'!T23</f>
        <v>42109</v>
      </c>
      <c r="F23" s="1">
        <f t="shared" si="3"/>
        <v>0.72305214073760071</v>
      </c>
      <c r="G23" s="1">
        <f t="shared" si="3"/>
        <v>0.23800480429560547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district-data'!R24</f>
        <v>165278</v>
      </c>
      <c r="D24">
        <f>'SD district-data'!S24</f>
        <v>71017</v>
      </c>
      <c r="E24">
        <f>'SD district-data'!T24</f>
        <v>87070</v>
      </c>
      <c r="F24" s="1">
        <f t="shared" si="3"/>
        <v>0.42968211135178308</v>
      </c>
      <c r="G24" s="1">
        <f t="shared" si="3"/>
        <v>0.52680937571848641</v>
      </c>
      <c r="H24" s="3">
        <f t="shared" si="1"/>
        <v>0</v>
      </c>
      <c r="I24" s="3">
        <f t="shared" si="2"/>
        <v>1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district-data'!R25</f>
        <v>135283</v>
      </c>
      <c r="D25">
        <f>'SD district-data'!S25</f>
        <v>78875</v>
      </c>
      <c r="E25">
        <f>'SD district-data'!T25</f>
        <v>47250</v>
      </c>
      <c r="F25" s="1">
        <f t="shared" si="3"/>
        <v>0.58303704086988017</v>
      </c>
      <c r="G25" s="1">
        <f t="shared" si="3"/>
        <v>0.34926783113916754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district-data'!R26</f>
        <v>190204</v>
      </c>
      <c r="D26">
        <f>'SD district-data'!S26</f>
        <v>75225</v>
      </c>
      <c r="E26">
        <f>'SD district-data'!T26</f>
        <v>105670</v>
      </c>
      <c r="F26" s="1">
        <f t="shared" si="3"/>
        <v>0.39549641437614352</v>
      </c>
      <c r="G26" s="1">
        <f t="shared" si="3"/>
        <v>0.55556139723665121</v>
      </c>
      <c r="H26" s="3">
        <f t="shared" si="1"/>
        <v>0</v>
      </c>
      <c r="I26" s="3">
        <f t="shared" si="2"/>
        <v>1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district-data'!R27</f>
        <v>187890</v>
      </c>
      <c r="D27">
        <f>'SD district-data'!S27</f>
        <v>88060</v>
      </c>
      <c r="E27">
        <f>'SD district-data'!T27</f>
        <v>91500</v>
      </c>
      <c r="F27" s="1">
        <f t="shared" si="3"/>
        <v>0.46867848209058494</v>
      </c>
      <c r="G27" s="1">
        <f t="shared" si="3"/>
        <v>0.48698706690084625</v>
      </c>
      <c r="H27" s="3">
        <f t="shared" si="1"/>
        <v>0</v>
      </c>
      <c r="I27" s="3">
        <f t="shared" si="2"/>
        <v>1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district-data'!R28</f>
        <v>155286</v>
      </c>
      <c r="D28">
        <f>'SD district-data'!S28</f>
        <v>38706</v>
      </c>
      <c r="E28">
        <f>'SD district-data'!T28</f>
        <v>107970</v>
      </c>
      <c r="F28" s="1">
        <f t="shared" si="3"/>
        <v>0.24925621112012675</v>
      </c>
      <c r="G28" s="1">
        <f t="shared" si="3"/>
        <v>0.69529770874386621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district-data'!R29</f>
        <v>163506</v>
      </c>
      <c r="D29">
        <f>'SD district-data'!S29</f>
        <v>43764</v>
      </c>
      <c r="E29">
        <f>'SD district-data'!T29</f>
        <v>110837</v>
      </c>
      <c r="F29" s="1">
        <f t="shared" si="3"/>
        <v>0.26765990238890314</v>
      </c>
      <c r="G29" s="1">
        <f t="shared" si="3"/>
        <v>0.67787726444289509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district-data'!R30</f>
        <v>167604</v>
      </c>
      <c r="D30">
        <f>'SD district-data'!S30</f>
        <v>78974</v>
      </c>
      <c r="E30">
        <f>'SD district-data'!T30</f>
        <v>78674</v>
      </c>
      <c r="F30" s="1">
        <f t="shared" si="3"/>
        <v>0.47119400491635044</v>
      </c>
      <c r="G30" s="1">
        <f t="shared" si="3"/>
        <v>0.46940407150187347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district-data'!R31</f>
        <v>172435</v>
      </c>
      <c r="D31">
        <f>'SD district-data'!S31</f>
        <v>58440</v>
      </c>
      <c r="E31">
        <f>'SD district-data'!T31</f>
        <v>104011</v>
      </c>
      <c r="F31" s="1">
        <f t="shared" si="3"/>
        <v>0.33891031403137412</v>
      </c>
      <c r="G31" s="1">
        <f t="shared" si="3"/>
        <v>0.60318960767825558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district-data'!R32</f>
        <v>158357</v>
      </c>
      <c r="D32">
        <f>'SD district-data'!S32</f>
        <v>47520</v>
      </c>
      <c r="E32">
        <f>'SD district-data'!T32</f>
        <v>102118</v>
      </c>
      <c r="F32" s="1">
        <f t="shared" si="3"/>
        <v>0.3000814615078588</v>
      </c>
      <c r="G32" s="1">
        <f t="shared" si="3"/>
        <v>0.64485939996337394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district-data'!R33</f>
        <v>151600</v>
      </c>
      <c r="D33">
        <f>'SD district-data'!S33</f>
        <v>39295</v>
      </c>
      <c r="E33">
        <f>'SD district-data'!T33</f>
        <v>104695</v>
      </c>
      <c r="F33" s="1">
        <f t="shared" si="3"/>
        <v>0.2592018469656992</v>
      </c>
      <c r="G33" s="1">
        <f t="shared" si="3"/>
        <v>0.69060026385224271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district-data'!R34</f>
        <v>167400</v>
      </c>
      <c r="D34">
        <f>'SD district-data'!S34</f>
        <v>66068</v>
      </c>
      <c r="E34">
        <f>'SD district-data'!T34</f>
        <v>91565</v>
      </c>
      <c r="F34" s="1">
        <f t="shared" si="3"/>
        <v>0.3946714456391876</v>
      </c>
      <c r="G34" s="1">
        <f t="shared" si="3"/>
        <v>0.54698327359617682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district-data'!R35</f>
        <v>162389</v>
      </c>
      <c r="D35">
        <f>'SD district-data'!S35</f>
        <v>64037</v>
      </c>
      <c r="E35">
        <f>'SD district-data'!T35</f>
        <v>89728</v>
      </c>
      <c r="F35" s="1">
        <f t="shared" si="3"/>
        <v>0.39434321290235175</v>
      </c>
      <c r="G35" s="1">
        <f t="shared" si="3"/>
        <v>0.55254974166969439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9" priority="4">
      <formula>F2&gt;G2</formula>
    </cfRule>
  </conditionalFormatting>
  <conditionalFormatting sqref="G2:G35 I2:I35">
    <cfRule type="expression" dxfId="18" priority="3">
      <formula>G2&gt;F2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O9" sqref="O9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'SD district-data'!A1</f>
        <v>ID</v>
      </c>
      <c r="B1" t="str">
        <f>'SD district-data'!B1</f>
        <v>Label</v>
      </c>
      <c r="C1" t="str">
        <f>'SD district-data'!U1</f>
        <v>Total_2016_Pres</v>
      </c>
      <c r="D1" t="str">
        <f>'SD district-data'!V1</f>
        <v>Dem_2016_Pres</v>
      </c>
      <c r="E1" t="str">
        <f>'SD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SUM(C3:C3035)</f>
        <v>5480173</v>
      </c>
      <c r="D2">
        <f>SUM(D3:D3035)</f>
        <v>2394164</v>
      </c>
      <c r="E2">
        <f>SUM(E3:E3035)</f>
        <v>2841005</v>
      </c>
      <c r="F2" s="1">
        <f>D2/$C2</f>
        <v>0.4368774489418491</v>
      </c>
      <c r="G2" s="1">
        <f>E2/$C2</f>
        <v>0.51841520331566171</v>
      </c>
      <c r="H2" s="3">
        <f>SUM(H3:H35)</f>
        <v>14</v>
      </c>
      <c r="I2" s="3">
        <f>SUM(I3:I35)</f>
        <v>19</v>
      </c>
    </row>
    <row r="3" spans="1:9" x14ac:dyDescent="0.25">
      <c r="A3">
        <f>'SD district-data'!A3</f>
        <v>1</v>
      </c>
      <c r="B3">
        <f>'SD district-data'!B3</f>
        <v>1</v>
      </c>
      <c r="C3">
        <f>'SD district-data'!U3</f>
        <v>162609</v>
      </c>
      <c r="D3">
        <f>'SD district-data'!V3</f>
        <v>41748</v>
      </c>
      <c r="E3">
        <f>'SD district-data'!W3</f>
        <v>112501</v>
      </c>
      <c r="F3" s="1">
        <f t="shared" ref="F3:G18" si="0">D3/$C3</f>
        <v>0.25673855690644432</v>
      </c>
      <c r="G3" s="1">
        <f t="shared" si="0"/>
        <v>0.69184977461272135</v>
      </c>
      <c r="H3" s="3">
        <f>IF(F3&gt;G3,1,0)</f>
        <v>0</v>
      </c>
      <c r="I3" s="3">
        <f>IF(G3&gt;F3,1,0)</f>
        <v>1</v>
      </c>
    </row>
    <row r="4" spans="1:9" x14ac:dyDescent="0.25">
      <c r="A4">
        <f>'SD district-data'!A4</f>
        <v>2</v>
      </c>
      <c r="B4">
        <f>'SD district-data'!B4</f>
        <v>2</v>
      </c>
      <c r="C4">
        <f>'SD district-data'!U4</f>
        <v>167005</v>
      </c>
      <c r="D4">
        <f>'SD district-data'!V4</f>
        <v>78703</v>
      </c>
      <c r="E4">
        <f>'SD district-data'!W4</f>
        <v>78532</v>
      </c>
      <c r="F4" s="1">
        <f t="shared" si="0"/>
        <v>0.47126133948085386</v>
      </c>
      <c r="G4" s="1">
        <f t="shared" si="0"/>
        <v>0.47023741804137603</v>
      </c>
      <c r="H4" s="3">
        <f t="shared" ref="H4:H35" si="1">IF(F4&gt;G4,1,0)</f>
        <v>1</v>
      </c>
      <c r="I4" s="3">
        <f t="shared" ref="I4:I35" si="2">IF(G4&gt;F4,1,0)</f>
        <v>0</v>
      </c>
    </row>
    <row r="5" spans="1:9" x14ac:dyDescent="0.25">
      <c r="A5">
        <f>'SD district-data'!A5</f>
        <v>3</v>
      </c>
      <c r="B5">
        <f>'SD district-data'!B5</f>
        <v>3</v>
      </c>
      <c r="C5">
        <f>'SD district-data'!U5</f>
        <v>170041</v>
      </c>
      <c r="D5">
        <f>'SD district-data'!V5</f>
        <v>93815</v>
      </c>
      <c r="E5">
        <f>'SD district-data'!W5</f>
        <v>67420</v>
      </c>
      <c r="F5" s="1">
        <f t="shared" si="0"/>
        <v>0.55171987932322208</v>
      </c>
      <c r="G5" s="1">
        <f t="shared" si="0"/>
        <v>0.39649261060567748</v>
      </c>
      <c r="H5" s="3">
        <f t="shared" si="1"/>
        <v>1</v>
      </c>
      <c r="I5" s="3">
        <f t="shared" si="2"/>
        <v>0</v>
      </c>
    </row>
    <row r="6" spans="1:9" x14ac:dyDescent="0.25">
      <c r="A6">
        <f>'SD district-data'!A6</f>
        <v>4</v>
      </c>
      <c r="B6">
        <f>'SD district-data'!B6</f>
        <v>4</v>
      </c>
      <c r="C6">
        <f>'SD district-data'!U6</f>
        <v>159555</v>
      </c>
      <c r="D6">
        <f>'SD district-data'!V6</f>
        <v>52461</v>
      </c>
      <c r="E6">
        <f>'SD district-data'!W6</f>
        <v>100178</v>
      </c>
      <c r="F6" s="1">
        <f t="shared" si="0"/>
        <v>0.3287957130769954</v>
      </c>
      <c r="G6" s="1">
        <f t="shared" si="0"/>
        <v>0.6278587320986494</v>
      </c>
      <c r="H6" s="3">
        <f t="shared" si="1"/>
        <v>0</v>
      </c>
      <c r="I6" s="3">
        <f t="shared" si="2"/>
        <v>1</v>
      </c>
    </row>
    <row r="7" spans="1:9" x14ac:dyDescent="0.25">
      <c r="A7">
        <f>'SD district-data'!A7</f>
        <v>5</v>
      </c>
      <c r="B7">
        <f>'SD district-data'!B7</f>
        <v>5</v>
      </c>
      <c r="C7">
        <f>'SD district-data'!U7</f>
        <v>191145</v>
      </c>
      <c r="D7">
        <f>'SD district-data'!V7</f>
        <v>59982</v>
      </c>
      <c r="E7">
        <f>'SD district-data'!W7</f>
        <v>122273</v>
      </c>
      <c r="F7" s="1">
        <f t="shared" si="0"/>
        <v>0.31380365690967588</v>
      </c>
      <c r="G7" s="1">
        <f t="shared" si="0"/>
        <v>0.63968714849982999</v>
      </c>
      <c r="H7" s="3">
        <f t="shared" si="1"/>
        <v>0</v>
      </c>
      <c r="I7" s="3">
        <f t="shared" si="2"/>
        <v>1</v>
      </c>
    </row>
    <row r="8" spans="1:9" x14ac:dyDescent="0.25">
      <c r="A8">
        <f>'SD district-data'!A8</f>
        <v>6</v>
      </c>
      <c r="B8">
        <f>'SD district-data'!B8</f>
        <v>6</v>
      </c>
      <c r="C8">
        <f>'SD district-data'!U8</f>
        <v>161890</v>
      </c>
      <c r="D8">
        <f>'SD district-data'!V8</f>
        <v>87495</v>
      </c>
      <c r="E8">
        <f>'SD district-data'!W8</f>
        <v>67535</v>
      </c>
      <c r="F8" s="1">
        <f t="shared" si="0"/>
        <v>0.54045957131385514</v>
      </c>
      <c r="G8" s="1">
        <f t="shared" si="0"/>
        <v>0.41716597689789364</v>
      </c>
      <c r="H8" s="3">
        <f t="shared" si="1"/>
        <v>1</v>
      </c>
      <c r="I8" s="3">
        <f t="shared" si="2"/>
        <v>0</v>
      </c>
    </row>
    <row r="9" spans="1:9" x14ac:dyDescent="0.25">
      <c r="A9">
        <f>'SD district-data'!A9</f>
        <v>7</v>
      </c>
      <c r="B9">
        <f>'SD district-data'!B9</f>
        <v>7</v>
      </c>
      <c r="C9">
        <f>'SD district-data'!U9</f>
        <v>163581</v>
      </c>
      <c r="D9">
        <f>'SD district-data'!V9</f>
        <v>45712</v>
      </c>
      <c r="E9">
        <f>'SD district-data'!W9</f>
        <v>110672</v>
      </c>
      <c r="F9" s="1">
        <f t="shared" si="0"/>
        <v>0.27944565689169282</v>
      </c>
      <c r="G9" s="1">
        <f t="shared" si="0"/>
        <v>0.67655779094149071</v>
      </c>
      <c r="H9" s="3">
        <f t="shared" si="1"/>
        <v>0</v>
      </c>
      <c r="I9" s="3">
        <f t="shared" si="2"/>
        <v>1</v>
      </c>
    </row>
    <row r="10" spans="1:9" x14ac:dyDescent="0.25">
      <c r="A10">
        <f>'SD district-data'!A10</f>
        <v>8</v>
      </c>
      <c r="B10">
        <f>'SD district-data'!B10</f>
        <v>8</v>
      </c>
      <c r="C10">
        <f>'SD district-data'!U10</f>
        <v>183991</v>
      </c>
      <c r="D10">
        <f>'SD district-data'!V10</f>
        <v>97245</v>
      </c>
      <c r="E10">
        <f>'SD district-data'!W10</f>
        <v>78648</v>
      </c>
      <c r="F10" s="1">
        <f t="shared" si="0"/>
        <v>0.52853128685642237</v>
      </c>
      <c r="G10" s="1">
        <f t="shared" si="0"/>
        <v>0.42745569076748319</v>
      </c>
      <c r="H10" s="3">
        <f t="shared" si="1"/>
        <v>1</v>
      </c>
      <c r="I10" s="3">
        <f t="shared" si="2"/>
        <v>0</v>
      </c>
    </row>
    <row r="11" spans="1:9" x14ac:dyDescent="0.25">
      <c r="A11">
        <f>'SD district-data'!A11</f>
        <v>9</v>
      </c>
      <c r="B11">
        <f>'SD district-data'!B11</f>
        <v>9</v>
      </c>
      <c r="C11">
        <f>'SD district-data'!U11</f>
        <v>156722</v>
      </c>
      <c r="D11">
        <f>'SD district-data'!V11</f>
        <v>102400</v>
      </c>
      <c r="E11">
        <f>'SD district-data'!W11</f>
        <v>47255</v>
      </c>
      <c r="F11" s="1">
        <f t="shared" si="0"/>
        <v>0.6533862508135424</v>
      </c>
      <c r="G11" s="1">
        <f t="shared" si="0"/>
        <v>0.30152116486517527</v>
      </c>
      <c r="H11" s="3">
        <f t="shared" si="1"/>
        <v>1</v>
      </c>
      <c r="I11" s="3">
        <f t="shared" si="2"/>
        <v>0</v>
      </c>
    </row>
    <row r="12" spans="1:9" x14ac:dyDescent="0.25">
      <c r="A12">
        <f>'SD district-data'!A12</f>
        <v>10</v>
      </c>
      <c r="B12">
        <f>'SD district-data'!B12</f>
        <v>10</v>
      </c>
      <c r="C12">
        <f>'SD district-data'!U12</f>
        <v>161065</v>
      </c>
      <c r="D12">
        <f>'SD district-data'!V12</f>
        <v>56865</v>
      </c>
      <c r="E12">
        <f>'SD district-data'!W12</f>
        <v>96376</v>
      </c>
      <c r="F12" s="1">
        <f t="shared" si="0"/>
        <v>0.35305621953869554</v>
      </c>
      <c r="G12" s="1">
        <f t="shared" si="0"/>
        <v>0.59836711886505445</v>
      </c>
      <c r="H12" s="3">
        <f t="shared" si="1"/>
        <v>0</v>
      </c>
      <c r="I12" s="3">
        <f t="shared" si="2"/>
        <v>1</v>
      </c>
    </row>
    <row r="13" spans="1:9" x14ac:dyDescent="0.25">
      <c r="A13">
        <f>'SD district-data'!A13</f>
        <v>11</v>
      </c>
      <c r="B13">
        <f>'SD district-data'!B13</f>
        <v>11</v>
      </c>
      <c r="C13">
        <f>'SD district-data'!U13</f>
        <v>157276</v>
      </c>
      <c r="D13">
        <f>'SD district-data'!V13</f>
        <v>82512</v>
      </c>
      <c r="E13">
        <f>'SD district-data'!W13</f>
        <v>66120</v>
      </c>
      <c r="F13" s="1">
        <f t="shared" si="0"/>
        <v>0.52463185737175411</v>
      </c>
      <c r="G13" s="1">
        <f t="shared" si="0"/>
        <v>0.42040743660825552</v>
      </c>
      <c r="H13" s="3">
        <f t="shared" si="1"/>
        <v>1</v>
      </c>
      <c r="I13" s="3">
        <f t="shared" si="2"/>
        <v>0</v>
      </c>
    </row>
    <row r="14" spans="1:9" x14ac:dyDescent="0.25">
      <c r="A14">
        <f>'SD district-data'!A14</f>
        <v>12</v>
      </c>
      <c r="B14">
        <f>'SD district-data'!B14</f>
        <v>12</v>
      </c>
      <c r="C14">
        <f>'SD district-data'!U14</f>
        <v>172361</v>
      </c>
      <c r="D14">
        <f>'SD district-data'!V14</f>
        <v>34688</v>
      </c>
      <c r="E14">
        <f>'SD district-data'!W14</f>
        <v>130751</v>
      </c>
      <c r="F14" s="1">
        <f t="shared" si="0"/>
        <v>0.20125202336955575</v>
      </c>
      <c r="G14" s="1">
        <f t="shared" si="0"/>
        <v>0.75858807966999497</v>
      </c>
      <c r="H14" s="3">
        <f t="shared" si="1"/>
        <v>0</v>
      </c>
      <c r="I14" s="3">
        <f t="shared" si="2"/>
        <v>1</v>
      </c>
    </row>
    <row r="15" spans="1:9" x14ac:dyDescent="0.25">
      <c r="A15">
        <f>'SD district-data'!A15</f>
        <v>13</v>
      </c>
      <c r="B15">
        <f>'SD district-data'!B15</f>
        <v>13</v>
      </c>
      <c r="C15">
        <f>'SD district-data'!U15</f>
        <v>164879</v>
      </c>
      <c r="D15">
        <f>'SD district-data'!V15</f>
        <v>78156</v>
      </c>
      <c r="E15">
        <f>'SD district-data'!W15</f>
        <v>78979</v>
      </c>
      <c r="F15" s="1">
        <f t="shared" si="0"/>
        <v>0.47402034219033351</v>
      </c>
      <c r="G15" s="1">
        <f t="shared" si="0"/>
        <v>0.47901188144032897</v>
      </c>
      <c r="H15" s="3">
        <f t="shared" si="1"/>
        <v>0</v>
      </c>
      <c r="I15" s="3">
        <f t="shared" si="2"/>
        <v>1</v>
      </c>
    </row>
    <row r="16" spans="1:9" x14ac:dyDescent="0.25">
      <c r="A16">
        <f>'SD district-data'!A16</f>
        <v>14</v>
      </c>
      <c r="B16">
        <f>'SD district-data'!B16</f>
        <v>14</v>
      </c>
      <c r="C16">
        <f>'SD district-data'!U16</f>
        <v>160222</v>
      </c>
      <c r="D16">
        <f>'SD district-data'!V16</f>
        <v>40457</v>
      </c>
      <c r="E16">
        <f>'SD district-data'!W16</f>
        <v>113181</v>
      </c>
      <c r="F16" s="1">
        <f t="shared" si="0"/>
        <v>0.25250589806643281</v>
      </c>
      <c r="G16" s="1">
        <f t="shared" si="0"/>
        <v>0.70640111844815323</v>
      </c>
      <c r="H16" s="3">
        <f t="shared" si="1"/>
        <v>0</v>
      </c>
      <c r="I16" s="3">
        <f t="shared" si="2"/>
        <v>1</v>
      </c>
    </row>
    <row r="17" spans="1:9" x14ac:dyDescent="0.25">
      <c r="A17">
        <f>'SD district-data'!A17</f>
        <v>15</v>
      </c>
      <c r="B17">
        <f>'SD district-data'!B17</f>
        <v>15</v>
      </c>
      <c r="C17">
        <f>'SD district-data'!U17</f>
        <v>152274</v>
      </c>
      <c r="D17">
        <f>'SD district-data'!V17</f>
        <v>100879</v>
      </c>
      <c r="E17">
        <f>'SD district-data'!W17</f>
        <v>44972</v>
      </c>
      <c r="F17" s="1">
        <f t="shared" si="0"/>
        <v>0.6624834180490432</v>
      </c>
      <c r="G17" s="1">
        <f t="shared" si="0"/>
        <v>0.29533603898236077</v>
      </c>
      <c r="H17" s="3">
        <f t="shared" si="1"/>
        <v>1</v>
      </c>
      <c r="I17" s="3">
        <f t="shared" si="2"/>
        <v>0</v>
      </c>
    </row>
    <row r="18" spans="1:9" x14ac:dyDescent="0.25">
      <c r="A18">
        <f>'SD district-data'!A18</f>
        <v>16</v>
      </c>
      <c r="B18">
        <f>'SD district-data'!B18</f>
        <v>16</v>
      </c>
      <c r="C18">
        <f>'SD district-data'!U18</f>
        <v>137307</v>
      </c>
      <c r="D18">
        <f>'SD district-data'!V18</f>
        <v>82367</v>
      </c>
      <c r="E18">
        <f>'SD district-data'!W18</f>
        <v>48999</v>
      </c>
      <c r="F18" s="1">
        <f t="shared" si="0"/>
        <v>0.59987473326196039</v>
      </c>
      <c r="G18" s="1">
        <f t="shared" si="0"/>
        <v>0.35685726146518387</v>
      </c>
      <c r="H18" s="3">
        <f t="shared" si="1"/>
        <v>1</v>
      </c>
      <c r="I18" s="3">
        <f t="shared" si="2"/>
        <v>0</v>
      </c>
    </row>
    <row r="19" spans="1:9" x14ac:dyDescent="0.25">
      <c r="A19">
        <f>'SD district-data'!A19</f>
        <v>17</v>
      </c>
      <c r="B19">
        <f>'SD district-data'!B19</f>
        <v>17</v>
      </c>
      <c r="C19">
        <f>'SD district-data'!U19</f>
        <v>152361</v>
      </c>
      <c r="D19">
        <f>'SD district-data'!V19</f>
        <v>50603</v>
      </c>
      <c r="E19">
        <f>'SD district-data'!W19</f>
        <v>95347</v>
      </c>
      <c r="F19" s="1">
        <f t="shared" ref="F19:G35" si="3">D19/$C19</f>
        <v>0.33212567520559722</v>
      </c>
      <c r="G19" s="1">
        <f t="shared" si="3"/>
        <v>0.62579662774594547</v>
      </c>
      <c r="H19" s="3">
        <f t="shared" si="1"/>
        <v>0</v>
      </c>
      <c r="I19" s="3">
        <f t="shared" si="2"/>
        <v>1</v>
      </c>
    </row>
    <row r="20" spans="1:9" x14ac:dyDescent="0.25">
      <c r="A20">
        <f>'SD district-data'!A20</f>
        <v>18</v>
      </c>
      <c r="B20">
        <f>'SD district-data'!B20</f>
        <v>18</v>
      </c>
      <c r="C20">
        <f>'SD district-data'!U20</f>
        <v>176511</v>
      </c>
      <c r="D20">
        <f>'SD district-data'!V20</f>
        <v>67626</v>
      </c>
      <c r="E20">
        <f>'SD district-data'!W20</f>
        <v>100754</v>
      </c>
      <c r="F20" s="1">
        <f t="shared" si="3"/>
        <v>0.38312626408552442</v>
      </c>
      <c r="G20" s="1">
        <f t="shared" si="3"/>
        <v>0.57080861815977479</v>
      </c>
      <c r="H20" s="3">
        <f t="shared" si="1"/>
        <v>0</v>
      </c>
      <c r="I20" s="3">
        <f t="shared" si="2"/>
        <v>1</v>
      </c>
    </row>
    <row r="21" spans="1:9" x14ac:dyDescent="0.25">
      <c r="A21">
        <f>'SD district-data'!A21</f>
        <v>19</v>
      </c>
      <c r="B21">
        <f>'SD district-data'!B21</f>
        <v>19</v>
      </c>
      <c r="C21">
        <f>'SD district-data'!U21</f>
        <v>165499</v>
      </c>
      <c r="D21">
        <f>'SD district-data'!V21</f>
        <v>57186</v>
      </c>
      <c r="E21">
        <f>'SD district-data'!W21</f>
        <v>100088</v>
      </c>
      <c r="F21" s="1">
        <f t="shared" si="3"/>
        <v>0.345536831038254</v>
      </c>
      <c r="G21" s="1">
        <f t="shared" si="3"/>
        <v>0.60476498347422036</v>
      </c>
      <c r="H21" s="3">
        <f t="shared" si="1"/>
        <v>0</v>
      </c>
      <c r="I21" s="3">
        <f t="shared" si="2"/>
        <v>1</v>
      </c>
    </row>
    <row r="22" spans="1:9" x14ac:dyDescent="0.25">
      <c r="A22">
        <f>'SD district-data'!A22</f>
        <v>20</v>
      </c>
      <c r="B22">
        <f>'SD district-data'!B22</f>
        <v>20</v>
      </c>
      <c r="C22">
        <f>'SD district-data'!U22</f>
        <v>155564</v>
      </c>
      <c r="D22">
        <f>'SD district-data'!V22</f>
        <v>48407</v>
      </c>
      <c r="E22">
        <f>'SD district-data'!W22</f>
        <v>100105</v>
      </c>
      <c r="F22" s="1">
        <f t="shared" si="3"/>
        <v>0.31117096500475688</v>
      </c>
      <c r="G22" s="1">
        <f t="shared" si="3"/>
        <v>0.6434972101514489</v>
      </c>
      <c r="H22" s="3">
        <f t="shared" si="1"/>
        <v>0</v>
      </c>
      <c r="I22" s="3">
        <f t="shared" si="2"/>
        <v>1</v>
      </c>
    </row>
    <row r="23" spans="1:9" x14ac:dyDescent="0.25">
      <c r="A23">
        <f>'SD district-data'!A23</f>
        <v>21</v>
      </c>
      <c r="B23">
        <f>'SD district-data'!B23</f>
        <v>21</v>
      </c>
      <c r="C23">
        <f>'SD district-data'!U23</f>
        <v>184258</v>
      </c>
      <c r="D23">
        <f>'SD district-data'!V23</f>
        <v>150316</v>
      </c>
      <c r="E23">
        <f>'SD district-data'!W23</f>
        <v>29527</v>
      </c>
      <c r="F23" s="1">
        <f t="shared" si="3"/>
        <v>0.81579090188757064</v>
      </c>
      <c r="G23" s="1">
        <f t="shared" si="3"/>
        <v>0.16024813033898122</v>
      </c>
      <c r="H23" s="3">
        <f t="shared" si="1"/>
        <v>1</v>
      </c>
      <c r="I23" s="3">
        <f t="shared" si="2"/>
        <v>0</v>
      </c>
    </row>
    <row r="24" spans="1:9" x14ac:dyDescent="0.25">
      <c r="A24">
        <f>'SD district-data'!A24</f>
        <v>22</v>
      </c>
      <c r="B24">
        <f>'SD district-data'!B24</f>
        <v>22</v>
      </c>
      <c r="C24">
        <f>'SD district-data'!U24</f>
        <v>166849</v>
      </c>
      <c r="D24">
        <f>'SD district-data'!V24</f>
        <v>87450</v>
      </c>
      <c r="E24">
        <f>'SD district-data'!W24</f>
        <v>70478</v>
      </c>
      <c r="F24" s="1">
        <f t="shared" si="3"/>
        <v>0.52412660549359003</v>
      </c>
      <c r="G24" s="1">
        <f t="shared" si="3"/>
        <v>0.42240588795857331</v>
      </c>
      <c r="H24" s="3">
        <f t="shared" si="1"/>
        <v>1</v>
      </c>
      <c r="I24" s="3">
        <f t="shared" si="2"/>
        <v>0</v>
      </c>
    </row>
    <row r="25" spans="1:9" x14ac:dyDescent="0.25">
      <c r="A25">
        <f>'SD district-data'!A25</f>
        <v>23</v>
      </c>
      <c r="B25">
        <f>'SD district-data'!B25</f>
        <v>23</v>
      </c>
      <c r="C25">
        <f>'SD district-data'!U25</f>
        <v>144010</v>
      </c>
      <c r="D25">
        <f>'SD district-data'!V25</f>
        <v>95545</v>
      </c>
      <c r="E25">
        <f>'SD district-data'!W25</f>
        <v>43254</v>
      </c>
      <c r="F25" s="1">
        <f t="shared" si="3"/>
        <v>0.66346087077286298</v>
      </c>
      <c r="G25" s="1">
        <f t="shared" si="3"/>
        <v>0.30035414207346711</v>
      </c>
      <c r="H25" s="3">
        <f t="shared" si="1"/>
        <v>1</v>
      </c>
      <c r="I25" s="3">
        <f t="shared" si="2"/>
        <v>0</v>
      </c>
    </row>
    <row r="26" spans="1:9" x14ac:dyDescent="0.25">
      <c r="A26">
        <f>'SD district-data'!A26</f>
        <v>24</v>
      </c>
      <c r="B26">
        <f>'SD district-data'!B26</f>
        <v>24</v>
      </c>
      <c r="C26">
        <f>'SD district-data'!U26</f>
        <v>195874</v>
      </c>
      <c r="D26">
        <f>'SD district-data'!V26</f>
        <v>98125</v>
      </c>
      <c r="E26">
        <f>'SD district-data'!W26</f>
        <v>89395</v>
      </c>
      <c r="F26" s="1">
        <f t="shared" si="3"/>
        <v>0.50095980068819757</v>
      </c>
      <c r="G26" s="1">
        <f t="shared" si="3"/>
        <v>0.45639033256072781</v>
      </c>
      <c r="H26" s="3">
        <f t="shared" si="1"/>
        <v>1</v>
      </c>
      <c r="I26" s="3">
        <f t="shared" si="2"/>
        <v>0</v>
      </c>
    </row>
    <row r="27" spans="1:9" x14ac:dyDescent="0.25">
      <c r="A27">
        <f>'SD district-data'!A27</f>
        <v>25</v>
      </c>
      <c r="B27">
        <f>'SD district-data'!B27</f>
        <v>25</v>
      </c>
      <c r="C27">
        <f>'SD district-data'!U27</f>
        <v>192696</v>
      </c>
      <c r="D27">
        <f>'SD district-data'!V27</f>
        <v>108330</v>
      </c>
      <c r="E27">
        <f>'SD district-data'!W27</f>
        <v>77417</v>
      </c>
      <c r="F27" s="1">
        <f t="shared" si="3"/>
        <v>0.56218084443890892</v>
      </c>
      <c r="G27" s="1">
        <f t="shared" si="3"/>
        <v>0.40175717191846222</v>
      </c>
      <c r="H27" s="3">
        <f t="shared" si="1"/>
        <v>1</v>
      </c>
      <c r="I27" s="3">
        <f t="shared" si="2"/>
        <v>0</v>
      </c>
    </row>
    <row r="28" spans="1:9" x14ac:dyDescent="0.25">
      <c r="A28">
        <f>'SD district-data'!A28</f>
        <v>26</v>
      </c>
      <c r="B28">
        <f>'SD district-data'!B28</f>
        <v>26</v>
      </c>
      <c r="C28">
        <f>'SD district-data'!U28</f>
        <v>157610</v>
      </c>
      <c r="D28">
        <f>'SD district-data'!V28</f>
        <v>44534</v>
      </c>
      <c r="E28">
        <f>'SD district-data'!W28</f>
        <v>104562</v>
      </c>
      <c r="F28" s="1">
        <f t="shared" si="3"/>
        <v>0.28255821331133812</v>
      </c>
      <c r="G28" s="1">
        <f t="shared" si="3"/>
        <v>0.66342237167692408</v>
      </c>
      <c r="H28" s="3">
        <f t="shared" si="1"/>
        <v>0</v>
      </c>
      <c r="I28" s="3">
        <f t="shared" si="2"/>
        <v>1</v>
      </c>
    </row>
    <row r="29" spans="1:9" x14ac:dyDescent="0.25">
      <c r="A29">
        <f>'SD district-data'!A29</f>
        <v>27</v>
      </c>
      <c r="B29">
        <f>'SD district-data'!B29</f>
        <v>27</v>
      </c>
      <c r="C29">
        <f>'SD district-data'!U29</f>
        <v>166509</v>
      </c>
      <c r="D29">
        <f>'SD district-data'!V29</f>
        <v>53195</v>
      </c>
      <c r="E29">
        <f>'SD district-data'!W29</f>
        <v>105573</v>
      </c>
      <c r="F29" s="1">
        <f t="shared" si="3"/>
        <v>0.31947222072080189</v>
      </c>
      <c r="G29" s="1">
        <f t="shared" si="3"/>
        <v>0.63403779975857166</v>
      </c>
      <c r="H29" s="3">
        <f t="shared" si="1"/>
        <v>0</v>
      </c>
      <c r="I29" s="3">
        <f t="shared" si="2"/>
        <v>1</v>
      </c>
    </row>
    <row r="30" spans="1:9" x14ac:dyDescent="0.25">
      <c r="A30">
        <f>'SD district-data'!A30</f>
        <v>28</v>
      </c>
      <c r="B30">
        <f>'SD district-data'!B30</f>
        <v>28</v>
      </c>
      <c r="C30">
        <f>'SD district-data'!U30</f>
        <v>172989</v>
      </c>
      <c r="D30">
        <f>'SD district-data'!V30</f>
        <v>92128</v>
      </c>
      <c r="E30">
        <f>'SD district-data'!W30</f>
        <v>73690</v>
      </c>
      <c r="F30" s="1">
        <f t="shared" si="3"/>
        <v>0.53256565446357862</v>
      </c>
      <c r="G30" s="1">
        <f t="shared" si="3"/>
        <v>0.42598084271254244</v>
      </c>
      <c r="H30" s="3">
        <f t="shared" si="1"/>
        <v>1</v>
      </c>
      <c r="I30" s="3">
        <f t="shared" si="2"/>
        <v>0</v>
      </c>
    </row>
    <row r="31" spans="1:9" x14ac:dyDescent="0.25">
      <c r="A31">
        <f>'SD district-data'!A31</f>
        <v>29</v>
      </c>
      <c r="B31">
        <f>'SD district-data'!B31</f>
        <v>29</v>
      </c>
      <c r="C31">
        <f>'SD district-data'!U31</f>
        <v>174682</v>
      </c>
      <c r="D31">
        <f>'SD district-data'!V31</f>
        <v>68146</v>
      </c>
      <c r="E31">
        <f>'SD district-data'!W31</f>
        <v>98388</v>
      </c>
      <c r="F31" s="1">
        <f t="shared" si="3"/>
        <v>0.39011460825958028</v>
      </c>
      <c r="G31" s="1">
        <f t="shared" si="3"/>
        <v>0.56324063154761228</v>
      </c>
      <c r="H31" s="3">
        <f t="shared" si="1"/>
        <v>0</v>
      </c>
      <c r="I31" s="3">
        <f t="shared" si="2"/>
        <v>1</v>
      </c>
    </row>
    <row r="32" spans="1:9" x14ac:dyDescent="0.25">
      <c r="A32">
        <f>'SD district-data'!A32</f>
        <v>30</v>
      </c>
      <c r="B32">
        <f>'SD district-data'!B32</f>
        <v>30</v>
      </c>
      <c r="C32">
        <f>'SD district-data'!U32</f>
        <v>161652</v>
      </c>
      <c r="D32">
        <f>'SD district-data'!V32</f>
        <v>45028</v>
      </c>
      <c r="E32">
        <f>'SD district-data'!W32</f>
        <v>109622</v>
      </c>
      <c r="F32" s="1">
        <f t="shared" si="3"/>
        <v>0.27854898176329401</v>
      </c>
      <c r="G32" s="1">
        <f t="shared" si="3"/>
        <v>0.67813574839779278</v>
      </c>
      <c r="H32" s="3">
        <f t="shared" si="1"/>
        <v>0</v>
      </c>
      <c r="I32" s="3">
        <f t="shared" si="2"/>
        <v>1</v>
      </c>
    </row>
    <row r="33" spans="1:9" x14ac:dyDescent="0.25">
      <c r="A33">
        <f>'SD district-data'!A33</f>
        <v>31</v>
      </c>
      <c r="B33">
        <f>'SD district-data'!B33</f>
        <v>31</v>
      </c>
      <c r="C33">
        <f>'SD district-data'!U33</f>
        <v>152839</v>
      </c>
      <c r="D33">
        <f>'SD district-data'!V33</f>
        <v>45465</v>
      </c>
      <c r="E33">
        <f>'SD district-data'!W33</f>
        <v>100322</v>
      </c>
      <c r="F33" s="1">
        <f t="shared" si="3"/>
        <v>0.29746988661271012</v>
      </c>
      <c r="G33" s="1">
        <f t="shared" si="3"/>
        <v>0.65639005751149904</v>
      </c>
      <c r="H33" s="3">
        <f t="shared" si="1"/>
        <v>0</v>
      </c>
      <c r="I33" s="3">
        <f t="shared" si="2"/>
        <v>1</v>
      </c>
    </row>
    <row r="34" spans="1:9" x14ac:dyDescent="0.25">
      <c r="A34">
        <f>'SD district-data'!A34</f>
        <v>32</v>
      </c>
      <c r="B34">
        <f>'SD district-data'!B34</f>
        <v>32</v>
      </c>
      <c r="C34">
        <f>'SD district-data'!U34</f>
        <v>171945</v>
      </c>
      <c r="D34">
        <f>'SD district-data'!V34</f>
        <v>75411</v>
      </c>
      <c r="E34">
        <f>'SD district-data'!W34</f>
        <v>88995</v>
      </c>
      <c r="F34" s="1">
        <f t="shared" si="3"/>
        <v>0.4385762889295996</v>
      </c>
      <c r="G34" s="1">
        <f t="shared" si="3"/>
        <v>0.51757829538515221</v>
      </c>
      <c r="H34" s="3">
        <f t="shared" si="1"/>
        <v>0</v>
      </c>
      <c r="I34" s="3">
        <f t="shared" si="2"/>
        <v>1</v>
      </c>
    </row>
    <row r="35" spans="1:9" x14ac:dyDescent="0.25">
      <c r="A35">
        <f>'SD district-data'!A35</f>
        <v>33</v>
      </c>
      <c r="B35">
        <f>'SD district-data'!B35</f>
        <v>33</v>
      </c>
      <c r="C35">
        <f>'SD district-data'!U35</f>
        <v>166402</v>
      </c>
      <c r="D35">
        <f>'SD district-data'!V35</f>
        <v>71184</v>
      </c>
      <c r="E35">
        <f>'SD district-data'!W35</f>
        <v>89096</v>
      </c>
      <c r="F35" s="1">
        <f t="shared" si="3"/>
        <v>0.42778331991202029</v>
      </c>
      <c r="G35" s="1">
        <f t="shared" si="3"/>
        <v>0.5354262568959508</v>
      </c>
      <c r="H35" s="3">
        <f t="shared" si="1"/>
        <v>0</v>
      </c>
      <c r="I35" s="3">
        <f t="shared" si="2"/>
        <v>1</v>
      </c>
    </row>
  </sheetData>
  <conditionalFormatting sqref="F2:F35 H2:H35">
    <cfRule type="expression" dxfId="17" priority="4">
      <formula>F2&gt;G2</formula>
    </cfRule>
  </conditionalFormatting>
  <conditionalFormatting sqref="G2:G35 I2:I35">
    <cfRule type="expression" dxfId="16" priority="3">
      <formula>G2&gt;F2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C16" sqref="C1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6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'SD district-data'!A1</f>
        <v>ID</v>
      </c>
      <c r="B1" t="str">
        <f>'SD district-data'!B1</f>
        <v>Label</v>
      </c>
      <c r="C1" t="s">
        <v>175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5" t="s">
        <v>117</v>
      </c>
      <c r="O1" s="25"/>
      <c r="P1" s="25"/>
      <c r="Q1" s="25"/>
      <c r="R1" s="25" t="s">
        <v>116</v>
      </c>
      <c r="S1" s="25"/>
      <c r="T1" s="25"/>
      <c r="U1" s="25"/>
    </row>
    <row r="2" spans="1:21" x14ac:dyDescent="0.25">
      <c r="D2">
        <f>SUM(D3:D101)</f>
        <v>13</v>
      </c>
      <c r="E2">
        <f>SUM(E3:E101)</f>
        <v>20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'SD district-data'!A3</f>
        <v>1</v>
      </c>
      <c r="B3">
        <f>'SD district-data'!B3</f>
        <v>1</v>
      </c>
      <c r="C3" t="str">
        <f>IF(F3&gt;0,CONCATENATE("D+",ROUND(F3,1)),CONCATENATE("R+",ROUND(F3,1)*-1))</f>
        <v>R+24.8</v>
      </c>
      <c r="D3">
        <f>IF(F3&gt;0,1,0)</f>
        <v>0</v>
      </c>
      <c r="E3">
        <f>IF(F3&lt;0,1,0)</f>
        <v>1</v>
      </c>
      <c r="F3" s="7">
        <f t="shared" ref="F3:F34" si="0">100*(AVERAGE(I3,G3)-AVERAGE(P$3,T$3))</f>
        <v>-24.818788119208936</v>
      </c>
      <c r="G3" s="6">
        <f>'2016 Pres'!D3/(SUM('2016 Pres'!D3:E3))</f>
        <v>0.2706532943487478</v>
      </c>
      <c r="H3" s="6">
        <f>'2016 Pres'!E3/(SUM('2016 Pres'!D3:E3))</f>
        <v>0.72934670565125215</v>
      </c>
      <c r="I3" s="6">
        <f>'2020 Pres'!D3/SUM('2020 Pres'!D3:E3)</f>
        <v>0.26678372601066452</v>
      </c>
      <c r="J3" s="6">
        <f>'2020 Pres'!E3/SUM('2020 Pres'!D3:E3)</f>
        <v>0.73321627398933542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'SD district-data'!A4</f>
        <v>2</v>
      </c>
      <c r="B4">
        <f>'SD district-data'!B4</f>
        <v>2</v>
      </c>
      <c r="C4" t="str">
        <f t="shared" ref="C4:C67" si="1">IF(F4&gt;0,CONCATENATE("D+",ROUND(F4,1)),CONCATENATE("R+",ROUND(F4,1)*-1))</f>
        <v>R+2.4</v>
      </c>
      <c r="D4">
        <f t="shared" ref="D4:D19" si="2">IF(F4&gt;0,1,0)</f>
        <v>0</v>
      </c>
      <c r="E4">
        <f t="shared" ref="E4:E67" si="3">IF(F4&lt;0,1,0)</f>
        <v>1</v>
      </c>
      <c r="F4" s="7">
        <f t="shared" si="0"/>
        <v>-2.4403688418300042</v>
      </c>
      <c r="G4" s="6">
        <f>'2016 Pres'!D4/(SUM('2016 Pres'!D4:E4))</f>
        <v>0.50054377206092793</v>
      </c>
      <c r="H4" s="6">
        <f>'2016 Pres'!E4/(SUM('2016 Pres'!D4:E4))</f>
        <v>0.49945622793907207</v>
      </c>
      <c r="I4" s="6">
        <f>'2020 Pres'!D4/SUM('2020 Pres'!D4:E4)</f>
        <v>0.484461633846063</v>
      </c>
      <c r="J4" s="6">
        <f>'2020 Pres'!E4/SUM('2020 Pres'!D4:E4)</f>
        <v>0.515538366153937</v>
      </c>
    </row>
    <row r="5" spans="1:21" x14ac:dyDescent="0.25">
      <c r="A5">
        <f>'SD district-data'!A5</f>
        <v>3</v>
      </c>
      <c r="B5">
        <f>'SD district-data'!B5</f>
        <v>3</v>
      </c>
      <c r="C5" t="str">
        <f t="shared" si="1"/>
        <v>D+8.8</v>
      </c>
      <c r="D5">
        <f t="shared" si="2"/>
        <v>1</v>
      </c>
      <c r="E5">
        <f t="shared" si="3"/>
        <v>0</v>
      </c>
      <c r="F5" s="7">
        <f t="shared" si="0"/>
        <v>8.7759734166682701</v>
      </c>
      <c r="G5" s="6">
        <f>'2016 Pres'!D5/(SUM('2016 Pres'!D5:E5))</f>
        <v>0.58185257543337365</v>
      </c>
      <c r="H5" s="6">
        <f>'2016 Pres'!E5/(SUM('2016 Pres'!D5:E5))</f>
        <v>0.41814742456662635</v>
      </c>
      <c r="I5" s="6">
        <f>'2020 Pres'!D5/SUM('2020 Pres'!D5:E5)</f>
        <v>0.62747967564358287</v>
      </c>
      <c r="J5" s="6">
        <f>'2020 Pres'!E5/SUM('2020 Pres'!D5:E5)</f>
        <v>0.37252032435641708</v>
      </c>
    </row>
    <row r="6" spans="1:21" x14ac:dyDescent="0.25">
      <c r="A6">
        <f>'SD district-data'!A6</f>
        <v>4</v>
      </c>
      <c r="B6">
        <f>'SD district-data'!B6</f>
        <v>4</v>
      </c>
      <c r="C6" t="str">
        <f t="shared" si="1"/>
        <v>R+15.9</v>
      </c>
      <c r="D6">
        <f t="shared" si="2"/>
        <v>0</v>
      </c>
      <c r="E6">
        <f t="shared" si="3"/>
        <v>1</v>
      </c>
      <c r="F6" s="7">
        <f t="shared" si="0"/>
        <v>-15.850819081909439</v>
      </c>
      <c r="G6" s="6">
        <f>'2016 Pres'!D6/(SUM('2016 Pres'!D6:E6))</f>
        <v>0.34369328939523974</v>
      </c>
      <c r="H6" s="6">
        <f>'2016 Pres'!E6/(SUM('2016 Pres'!D6:E6))</f>
        <v>0.6563067106047602</v>
      </c>
      <c r="I6" s="6">
        <f>'2020 Pres'!D6/SUM('2020 Pres'!D6:E6)</f>
        <v>0.37310311171016242</v>
      </c>
      <c r="J6" s="6">
        <f>'2020 Pres'!E6/SUM('2020 Pres'!D6:E6)</f>
        <v>0.62689688828983758</v>
      </c>
    </row>
    <row r="7" spans="1:21" x14ac:dyDescent="0.25">
      <c r="A7">
        <f>'SD district-data'!A7</f>
        <v>5</v>
      </c>
      <c r="B7">
        <f>'SD district-data'!B7</f>
        <v>5</v>
      </c>
      <c r="C7" t="str">
        <f t="shared" si="1"/>
        <v>R+17</v>
      </c>
      <c r="D7">
        <f t="shared" si="2"/>
        <v>0</v>
      </c>
      <c r="E7">
        <f t="shared" si="3"/>
        <v>1</v>
      </c>
      <c r="F7" s="7">
        <f t="shared" si="0"/>
        <v>-16.95904183532199</v>
      </c>
      <c r="G7" s="6">
        <f>'2016 Pres'!D7/(SUM('2016 Pres'!D7:E7))</f>
        <v>0.32911031247428052</v>
      </c>
      <c r="H7" s="6">
        <f>'2016 Pres'!E7/(SUM('2016 Pres'!D7:E7))</f>
        <v>0.67088968752571942</v>
      </c>
      <c r="I7" s="6">
        <f>'2020 Pres'!D7/SUM('2020 Pres'!D7:E7)</f>
        <v>0.36552163356287065</v>
      </c>
      <c r="J7" s="6">
        <f>'2020 Pres'!E7/SUM('2020 Pres'!D7:E7)</f>
        <v>0.63447836643712929</v>
      </c>
    </row>
    <row r="8" spans="1:21" x14ac:dyDescent="0.25">
      <c r="A8">
        <f>'SD district-data'!A8</f>
        <v>6</v>
      </c>
      <c r="B8">
        <f>'SD district-data'!B8</f>
        <v>6</v>
      </c>
      <c r="C8" t="str">
        <f t="shared" si="1"/>
        <v>D+4.8</v>
      </c>
      <c r="D8">
        <f t="shared" si="2"/>
        <v>1</v>
      </c>
      <c r="E8">
        <f t="shared" si="3"/>
        <v>0</v>
      </c>
      <c r="F8" s="7">
        <f t="shared" si="0"/>
        <v>4.7583542104281733</v>
      </c>
      <c r="G8" s="6">
        <f>'2016 Pres'!D8/(SUM('2016 Pres'!D8:E8))</f>
        <v>0.56437463716699998</v>
      </c>
      <c r="H8" s="6">
        <f>'2016 Pres'!E8/(SUM('2016 Pres'!D8:E8))</f>
        <v>0.43562536283300007</v>
      </c>
      <c r="I8" s="6">
        <f>'2020 Pres'!D8/SUM('2020 Pres'!D8:E8)</f>
        <v>0.56460522978515448</v>
      </c>
      <c r="J8" s="6">
        <f>'2020 Pres'!E8/SUM('2020 Pres'!D8:E8)</f>
        <v>0.43539477021484557</v>
      </c>
    </row>
    <row r="9" spans="1:21" x14ac:dyDescent="0.25">
      <c r="A9">
        <f>'SD district-data'!A9</f>
        <v>7</v>
      </c>
      <c r="B9">
        <f>'SD district-data'!B9</f>
        <v>7</v>
      </c>
      <c r="C9" t="str">
        <f t="shared" si="1"/>
        <v>R+21.2</v>
      </c>
      <c r="D9">
        <f t="shared" si="2"/>
        <v>0</v>
      </c>
      <c r="E9">
        <f t="shared" si="3"/>
        <v>1</v>
      </c>
      <c r="F9" s="7">
        <f t="shared" si="0"/>
        <v>-21.200767485447674</v>
      </c>
      <c r="G9" s="6">
        <f>'2016 Pres'!D9/(SUM('2016 Pres'!D9:E9))</f>
        <v>0.2923061182729691</v>
      </c>
      <c r="H9" s="6">
        <f>'2016 Pres'!E9/(SUM('2016 Pres'!D9:E9))</f>
        <v>0.70769388172703085</v>
      </c>
      <c r="I9" s="6">
        <f>'2020 Pres'!D9/SUM('2020 Pres'!D9:E9)</f>
        <v>0.31749131476166842</v>
      </c>
      <c r="J9" s="6">
        <f>'2020 Pres'!E9/SUM('2020 Pres'!D9:E9)</f>
        <v>0.68250868523833153</v>
      </c>
    </row>
    <row r="10" spans="1:21" x14ac:dyDescent="0.25">
      <c r="A10">
        <f>'SD district-data'!A10</f>
        <v>8</v>
      </c>
      <c r="B10">
        <f>'SD district-data'!B10</f>
        <v>8</v>
      </c>
      <c r="C10" t="str">
        <f t="shared" si="1"/>
        <v>D+5.3</v>
      </c>
      <c r="D10">
        <f t="shared" si="2"/>
        <v>1</v>
      </c>
      <c r="E10">
        <f t="shared" si="3"/>
        <v>0</v>
      </c>
      <c r="F10" s="7">
        <f t="shared" si="0"/>
        <v>5.2518633732784314</v>
      </c>
      <c r="G10" s="6">
        <f>'2016 Pres'!D10/(SUM('2016 Pres'!D10:E10))</f>
        <v>0.55286452559226351</v>
      </c>
      <c r="H10" s="6">
        <f>'2016 Pres'!E10/(SUM('2016 Pres'!D10:E10))</f>
        <v>0.44713547440773654</v>
      </c>
      <c r="I10" s="6">
        <f>'2020 Pres'!D10/SUM('2020 Pres'!D10:E10)</f>
        <v>0.58598552461689613</v>
      </c>
      <c r="J10" s="6">
        <f>'2020 Pres'!E10/SUM('2020 Pres'!D10:E10)</f>
        <v>0.41401447538310382</v>
      </c>
    </row>
    <row r="11" spans="1:21" x14ac:dyDescent="0.25">
      <c r="A11">
        <f>'SD district-data'!A11</f>
        <v>9</v>
      </c>
      <c r="B11">
        <f>'SD district-data'!B11</f>
        <v>9</v>
      </c>
      <c r="C11" t="str">
        <f t="shared" si="1"/>
        <v>D+17.6</v>
      </c>
      <c r="D11">
        <f t="shared" si="2"/>
        <v>1</v>
      </c>
      <c r="E11">
        <f t="shared" si="3"/>
        <v>0</v>
      </c>
      <c r="F11" s="7">
        <f t="shared" si="0"/>
        <v>17.567831598796957</v>
      </c>
      <c r="G11" s="6">
        <f>'2016 Pres'!D11/(SUM('2016 Pres'!D11:E11))</f>
        <v>0.68424041963181981</v>
      </c>
      <c r="H11" s="6">
        <f>'2016 Pres'!E11/(SUM('2016 Pres'!D11:E11))</f>
        <v>0.31575958036818014</v>
      </c>
      <c r="I11" s="6">
        <f>'2020 Pres'!D11/SUM('2020 Pres'!D11:E11)</f>
        <v>0.70092899508771045</v>
      </c>
      <c r="J11" s="6">
        <f>'2020 Pres'!E11/SUM('2020 Pres'!D11:E11)</f>
        <v>0.29907100491228955</v>
      </c>
    </row>
    <row r="12" spans="1:21" x14ac:dyDescent="0.25">
      <c r="A12">
        <f>'SD district-data'!A12</f>
        <v>10</v>
      </c>
      <c r="B12">
        <f>'SD district-data'!B12</f>
        <v>10</v>
      </c>
      <c r="C12" t="str">
        <f t="shared" si="1"/>
        <v>R+14.3</v>
      </c>
      <c r="D12">
        <f t="shared" si="2"/>
        <v>0</v>
      </c>
      <c r="E12">
        <f t="shared" si="3"/>
        <v>1</v>
      </c>
      <c r="F12" s="7">
        <f t="shared" si="0"/>
        <v>-14.290697411079201</v>
      </c>
      <c r="G12" s="6">
        <f>'2016 Pres'!D12/(SUM('2016 Pres'!D12:E12))</f>
        <v>0.37108215164348968</v>
      </c>
      <c r="H12" s="6">
        <f>'2016 Pres'!E12/(SUM('2016 Pres'!D12:E12))</f>
        <v>0.62891784835651032</v>
      </c>
      <c r="I12" s="6">
        <f>'2020 Pres'!D12/SUM('2020 Pres'!D12:E12)</f>
        <v>0.37691668287851726</v>
      </c>
      <c r="J12" s="6">
        <f>'2020 Pres'!E12/SUM('2020 Pres'!D12:E12)</f>
        <v>0.62308331712148279</v>
      </c>
    </row>
    <row r="13" spans="1:21" x14ac:dyDescent="0.25">
      <c r="A13">
        <f>'SD district-data'!A13</f>
        <v>11</v>
      </c>
      <c r="B13">
        <f>'SD district-data'!B13</f>
        <v>11</v>
      </c>
      <c r="C13" t="str">
        <f t="shared" si="1"/>
        <v>D+3.7</v>
      </c>
      <c r="D13">
        <f t="shared" si="2"/>
        <v>1</v>
      </c>
      <c r="E13">
        <f t="shared" si="3"/>
        <v>0</v>
      </c>
      <c r="F13" s="7">
        <f t="shared" si="0"/>
        <v>3.6566758678075129</v>
      </c>
      <c r="G13" s="6">
        <f>'2016 Pres'!D13/(SUM('2016 Pres'!D13:E13))</f>
        <v>0.5551429032778944</v>
      </c>
      <c r="H13" s="6">
        <f>'2016 Pres'!E13/(SUM('2016 Pres'!D13:E13))</f>
        <v>0.4448570967221056</v>
      </c>
      <c r="I13" s="6">
        <f>'2020 Pres'!D13/SUM('2020 Pres'!D13:E13)</f>
        <v>0.55180339682184698</v>
      </c>
      <c r="J13" s="6">
        <f>'2020 Pres'!E13/SUM('2020 Pres'!D13:E13)</f>
        <v>0.44819660317815302</v>
      </c>
    </row>
    <row r="14" spans="1:21" x14ac:dyDescent="0.25">
      <c r="A14">
        <f>'SD district-data'!A14</f>
        <v>12</v>
      </c>
      <c r="B14">
        <f>'SD district-data'!B14</f>
        <v>12</v>
      </c>
      <c r="C14" t="str">
        <f t="shared" si="1"/>
        <v>R+30.5</v>
      </c>
      <c r="D14">
        <f t="shared" si="2"/>
        <v>0</v>
      </c>
      <c r="E14">
        <f t="shared" si="3"/>
        <v>1</v>
      </c>
      <c r="F14" s="7">
        <f t="shared" si="0"/>
        <v>-30.528085994713777</v>
      </c>
      <c r="G14" s="6">
        <f>'2016 Pres'!D14/(SUM('2016 Pres'!D14:E14))</f>
        <v>0.20967244724641712</v>
      </c>
      <c r="H14" s="6">
        <f>'2016 Pres'!E14/(SUM('2016 Pres'!D14:E14))</f>
        <v>0.79032755275358291</v>
      </c>
      <c r="I14" s="6">
        <f>'2020 Pres'!D14/SUM('2020 Pres'!D14:E14)</f>
        <v>0.21357861560289834</v>
      </c>
      <c r="J14" s="6">
        <f>'2020 Pres'!E14/SUM('2020 Pres'!D14:E14)</f>
        <v>0.78642138439710163</v>
      </c>
    </row>
    <row r="15" spans="1:21" x14ac:dyDescent="0.25">
      <c r="A15">
        <f>'SD district-data'!A15</f>
        <v>13</v>
      </c>
      <c r="B15">
        <f>'SD district-data'!B15</f>
        <v>13</v>
      </c>
      <c r="C15" t="str">
        <f t="shared" si="1"/>
        <v>R+2.6</v>
      </c>
      <c r="D15">
        <f t="shared" si="2"/>
        <v>0</v>
      </c>
      <c r="E15">
        <f t="shared" si="3"/>
        <v>1</v>
      </c>
      <c r="F15" s="7">
        <f t="shared" si="0"/>
        <v>-2.5593511836143779</v>
      </c>
      <c r="G15" s="6">
        <f>'2016 Pres'!D15/(SUM('2016 Pres'!D15:E15))</f>
        <v>0.49738123269799855</v>
      </c>
      <c r="H15" s="6">
        <f>'2016 Pres'!E15/(SUM('2016 Pres'!D15:E15))</f>
        <v>0.5026187673020015</v>
      </c>
      <c r="I15" s="6">
        <f>'2020 Pres'!D15/SUM('2020 Pres'!D15:E15)</f>
        <v>0.48524452637330495</v>
      </c>
      <c r="J15" s="6">
        <f>'2020 Pres'!E15/SUM('2020 Pres'!D15:E15)</f>
        <v>0.51475547362669505</v>
      </c>
    </row>
    <row r="16" spans="1:21" x14ac:dyDescent="0.25">
      <c r="A16">
        <f>'SD district-data'!A16</f>
        <v>14</v>
      </c>
      <c r="B16">
        <f>'SD district-data'!B16</f>
        <v>14</v>
      </c>
      <c r="C16" t="str">
        <f t="shared" si="1"/>
        <v>R+24.8</v>
      </c>
      <c r="D16">
        <f t="shared" si="2"/>
        <v>0</v>
      </c>
      <c r="E16">
        <f t="shared" si="3"/>
        <v>1</v>
      </c>
      <c r="F16" s="7">
        <f t="shared" si="0"/>
        <v>-24.817098191415703</v>
      </c>
      <c r="G16" s="6">
        <f>'2016 Pres'!D16/(SUM('2016 Pres'!D16:E16))</f>
        <v>0.26332678113487551</v>
      </c>
      <c r="H16" s="6">
        <f>'2016 Pres'!E16/(SUM('2016 Pres'!D16:E16))</f>
        <v>0.73667321886512449</v>
      </c>
      <c r="I16" s="6">
        <f>'2020 Pres'!D16/SUM('2020 Pres'!D16:E16)</f>
        <v>0.27414403778040142</v>
      </c>
      <c r="J16" s="6">
        <f>'2020 Pres'!E16/SUM('2020 Pres'!D16:E16)</f>
        <v>0.72585596221959858</v>
      </c>
    </row>
    <row r="17" spans="1:10" x14ac:dyDescent="0.25">
      <c r="A17">
        <f>'SD district-data'!A17</f>
        <v>15</v>
      </c>
      <c r="B17">
        <f>'SD district-data'!B17</f>
        <v>15</v>
      </c>
      <c r="C17" t="str">
        <f t="shared" si="1"/>
        <v>D+18.3</v>
      </c>
      <c r="D17">
        <f t="shared" si="2"/>
        <v>1</v>
      </c>
      <c r="E17">
        <f t="shared" si="3"/>
        <v>0</v>
      </c>
      <c r="F17" s="7">
        <f t="shared" si="0"/>
        <v>18.27088843441096</v>
      </c>
      <c r="G17" s="6">
        <f>'2016 Pres'!D17/(SUM('2016 Pres'!D17:E17))</f>
        <v>0.69165792486853017</v>
      </c>
      <c r="H17" s="6">
        <f>'2016 Pres'!E17/(SUM('2016 Pres'!D17:E17))</f>
        <v>0.30834207513146977</v>
      </c>
      <c r="I17" s="6">
        <f>'2020 Pres'!D17/SUM('2020 Pres'!D17:E17)</f>
        <v>0.70757262656328002</v>
      </c>
      <c r="J17" s="6">
        <f>'2020 Pres'!E17/SUM('2020 Pres'!D17:E17)</f>
        <v>0.29242737343671993</v>
      </c>
    </row>
    <row r="18" spans="1:10" x14ac:dyDescent="0.25">
      <c r="A18">
        <f>'SD district-data'!A18</f>
        <v>16</v>
      </c>
      <c r="B18">
        <f>'SD district-data'!B18</f>
        <v>16</v>
      </c>
      <c r="C18" t="str">
        <f t="shared" si="1"/>
        <v>D+10.8</v>
      </c>
      <c r="D18">
        <f t="shared" si="2"/>
        <v>1</v>
      </c>
      <c r="E18">
        <f t="shared" si="3"/>
        <v>0</v>
      </c>
      <c r="F18" s="7">
        <f t="shared" si="0"/>
        <v>10.814054268472617</v>
      </c>
      <c r="G18" s="6">
        <f>'2016 Pres'!D18/(SUM('2016 Pres'!D18:E18))</f>
        <v>0.62700394318164521</v>
      </c>
      <c r="H18" s="6">
        <f>'2016 Pres'!E18/(SUM('2016 Pres'!D18:E18))</f>
        <v>0.37299605681835485</v>
      </c>
      <c r="I18" s="6">
        <f>'2020 Pres'!D18/SUM('2020 Pres'!D18:E18)</f>
        <v>0.62308992493139814</v>
      </c>
      <c r="J18" s="6">
        <f>'2020 Pres'!E18/SUM('2020 Pres'!D18:E18)</f>
        <v>0.37691007506860191</v>
      </c>
    </row>
    <row r="19" spans="1:10" x14ac:dyDescent="0.25">
      <c r="A19">
        <f>'SD district-data'!A19</f>
        <v>17</v>
      </c>
      <c r="B19">
        <f>'SD district-data'!B19</f>
        <v>17</v>
      </c>
      <c r="C19" t="str">
        <f t="shared" si="1"/>
        <v>R+18.2</v>
      </c>
      <c r="D19">
        <f t="shared" si="2"/>
        <v>0</v>
      </c>
      <c r="E19">
        <f t="shared" si="3"/>
        <v>1</v>
      </c>
      <c r="F19" s="7">
        <f t="shared" si="0"/>
        <v>-18.179632040361358</v>
      </c>
      <c r="G19" s="6">
        <f>'2016 Pres'!D19/(SUM('2016 Pres'!D19:E19))</f>
        <v>0.3467146282973621</v>
      </c>
      <c r="H19" s="6">
        <f>'2016 Pres'!E19/(SUM('2016 Pres'!D19:E19))</f>
        <v>0.6532853717026379</v>
      </c>
      <c r="I19" s="6">
        <f>'2020 Pres'!D19/SUM('2020 Pres'!D19:E19)</f>
        <v>0.32350551363900176</v>
      </c>
      <c r="J19" s="6">
        <f>'2020 Pres'!E19/SUM('2020 Pres'!D19:E19)</f>
        <v>0.67649448636099829</v>
      </c>
    </row>
    <row r="20" spans="1:10" x14ac:dyDescent="0.25">
      <c r="A20">
        <f>'SD district-data'!A20</f>
        <v>18</v>
      </c>
      <c r="B20">
        <f>'SD district-data'!B20</f>
        <v>18</v>
      </c>
      <c r="C20" t="str">
        <f t="shared" si="1"/>
        <v>R+11.3</v>
      </c>
      <c r="D20">
        <f t="shared" ref="D20:D83" si="4">IF(F20&gt;0,1,0)</f>
        <v>0</v>
      </c>
      <c r="E20">
        <f t="shared" si="3"/>
        <v>1</v>
      </c>
      <c r="F20" s="7">
        <f t="shared" si="0"/>
        <v>-11.348458023906483</v>
      </c>
      <c r="G20" s="6">
        <f>'2016 Pres'!D20/(SUM('2016 Pres'!D20:E20))</f>
        <v>0.40162727164746409</v>
      </c>
      <c r="H20" s="6">
        <f>'2016 Pres'!E20/(SUM('2016 Pres'!D20:E20))</f>
        <v>0.59837272835253597</v>
      </c>
      <c r="I20" s="6">
        <f>'2020 Pres'!D20/SUM('2020 Pres'!D20:E20)</f>
        <v>0.40521635061799721</v>
      </c>
      <c r="J20" s="6">
        <f>'2020 Pres'!E20/SUM('2020 Pres'!D20:E20)</f>
        <v>0.59478364938200279</v>
      </c>
    </row>
    <row r="21" spans="1:10" x14ac:dyDescent="0.25">
      <c r="A21">
        <f>'SD district-data'!A21</f>
        <v>19</v>
      </c>
      <c r="B21">
        <f>'SD district-data'!B21</f>
        <v>19</v>
      </c>
      <c r="C21" t="str">
        <f t="shared" si="1"/>
        <v>R+13.8</v>
      </c>
      <c r="D21">
        <f t="shared" si="4"/>
        <v>0</v>
      </c>
      <c r="E21">
        <f t="shared" si="3"/>
        <v>1</v>
      </c>
      <c r="F21" s="7">
        <f t="shared" si="0"/>
        <v>-13.767297527264766</v>
      </c>
      <c r="G21" s="6">
        <f>'2016 Pres'!D21/(SUM('2016 Pres'!D21:E21))</f>
        <v>0.36360746213614459</v>
      </c>
      <c r="H21" s="6">
        <f>'2016 Pres'!E21/(SUM('2016 Pres'!D21:E21))</f>
        <v>0.63639253786385541</v>
      </c>
      <c r="I21" s="6">
        <f>'2020 Pres'!D21/SUM('2020 Pres'!D21:E21)</f>
        <v>0.39485937006215105</v>
      </c>
      <c r="J21" s="6">
        <f>'2020 Pres'!E21/SUM('2020 Pres'!D21:E21)</f>
        <v>0.6051406299378489</v>
      </c>
    </row>
    <row r="22" spans="1:10" x14ac:dyDescent="0.25">
      <c r="A22">
        <f>'SD district-data'!A22</f>
        <v>20</v>
      </c>
      <c r="B22">
        <f>'SD district-data'!B22</f>
        <v>20</v>
      </c>
      <c r="C22" t="str">
        <f t="shared" si="1"/>
        <v>R+19.1</v>
      </c>
      <c r="D22">
        <f t="shared" si="4"/>
        <v>0</v>
      </c>
      <c r="E22">
        <f t="shared" si="3"/>
        <v>1</v>
      </c>
      <c r="F22" s="7">
        <f t="shared" si="0"/>
        <v>-19.113103793375704</v>
      </c>
      <c r="G22" s="6">
        <f>'2016 Pres'!D22/(SUM('2016 Pres'!D22:E22))</f>
        <v>0.32594672484378368</v>
      </c>
      <c r="H22" s="6">
        <f>'2016 Pres'!E22/(SUM('2016 Pres'!D22:E22))</f>
        <v>0.67405327515621638</v>
      </c>
      <c r="I22" s="6">
        <f>'2020 Pres'!D22/SUM('2020 Pres'!D22:E22)</f>
        <v>0.32560398203229329</v>
      </c>
      <c r="J22" s="6">
        <f>'2020 Pres'!E22/SUM('2020 Pres'!D22:E22)</f>
        <v>0.67439601796770665</v>
      </c>
    </row>
    <row r="23" spans="1:10" x14ac:dyDescent="0.25">
      <c r="A23">
        <f>'SD district-data'!A23</f>
        <v>21</v>
      </c>
      <c r="B23">
        <f>'SD district-data'!B23</f>
        <v>21</v>
      </c>
      <c r="C23" t="str">
        <f t="shared" si="1"/>
        <v>D+31.1</v>
      </c>
      <c r="D23">
        <f t="shared" si="4"/>
        <v>1</v>
      </c>
      <c r="E23">
        <f t="shared" si="3"/>
        <v>0</v>
      </c>
      <c r="F23" s="7">
        <f t="shared" si="0"/>
        <v>31.119381091759557</v>
      </c>
      <c r="G23" s="6">
        <f>'2016 Pres'!D23/(SUM('2016 Pres'!D23:E23))</f>
        <v>0.83581790784183985</v>
      </c>
      <c r="H23" s="6">
        <f>'2016 Pres'!E23/(SUM('2016 Pres'!D23:E23))</f>
        <v>0.16418209215816018</v>
      </c>
      <c r="I23" s="6">
        <f>'2020 Pres'!D23/SUM('2020 Pres'!D23:E23)</f>
        <v>0.82038249673694219</v>
      </c>
      <c r="J23" s="6">
        <f>'2020 Pres'!E23/SUM('2020 Pres'!D23:E23)</f>
        <v>0.17961750326305775</v>
      </c>
    </row>
    <row r="24" spans="1:10" x14ac:dyDescent="0.25">
      <c r="A24">
        <f>'SD district-data'!A24</f>
        <v>22</v>
      </c>
      <c r="B24">
        <f>'SD district-data'!B24</f>
        <v>22</v>
      </c>
      <c r="C24" t="str">
        <f t="shared" si="1"/>
        <v>D+4.6</v>
      </c>
      <c r="D24">
        <f t="shared" si="4"/>
        <v>1</v>
      </c>
      <c r="E24">
        <f t="shared" si="3"/>
        <v>0</v>
      </c>
      <c r="F24" s="7">
        <f t="shared" si="0"/>
        <v>4.6312001179212086</v>
      </c>
      <c r="G24" s="6">
        <f>'2016 Pres'!D24/(SUM('2016 Pres'!D24:E24))</f>
        <v>0.55373334684159869</v>
      </c>
      <c r="H24" s="6">
        <f>'2016 Pres'!E24/(SUM('2016 Pres'!D24:E24))</f>
        <v>0.44626665315840131</v>
      </c>
      <c r="I24" s="6">
        <f>'2020 Pres'!D24/SUM('2020 Pres'!D24:E24)</f>
        <v>0.57270343826041648</v>
      </c>
      <c r="J24" s="6">
        <f>'2020 Pres'!E24/SUM('2020 Pres'!D24:E24)</f>
        <v>0.42729656173958352</v>
      </c>
    </row>
    <row r="25" spans="1:10" x14ac:dyDescent="0.25">
      <c r="A25">
        <f>'SD district-data'!A25</f>
        <v>23</v>
      </c>
      <c r="B25">
        <f>'SD district-data'!B25</f>
        <v>23</v>
      </c>
      <c r="C25" t="str">
        <f t="shared" si="1"/>
        <v>D+15</v>
      </c>
      <c r="D25">
        <f t="shared" si="4"/>
        <v>1</v>
      </c>
      <c r="E25">
        <f t="shared" si="3"/>
        <v>0</v>
      </c>
      <c r="F25" s="7">
        <f t="shared" si="0"/>
        <v>15.024490567171656</v>
      </c>
      <c r="G25" s="6">
        <f>'2016 Pres'!D25/(SUM('2016 Pres'!D25:E25))</f>
        <v>0.68836951274865088</v>
      </c>
      <c r="H25" s="6">
        <f>'2016 Pres'!E25/(SUM('2016 Pres'!D25:E25))</f>
        <v>0.31163048725134906</v>
      </c>
      <c r="I25" s="6">
        <f>'2020 Pres'!D25/SUM('2020 Pres'!D25:E25)</f>
        <v>0.64593308133837324</v>
      </c>
      <c r="J25" s="6">
        <f>'2020 Pres'!E25/SUM('2020 Pres'!D25:E25)</f>
        <v>0.35406691866162676</v>
      </c>
    </row>
    <row r="26" spans="1:10" x14ac:dyDescent="0.25">
      <c r="A26">
        <f>'SD district-data'!A26</f>
        <v>24</v>
      </c>
      <c r="B26">
        <f>'SD district-data'!B26</f>
        <v>24</v>
      </c>
      <c r="C26" t="str">
        <f t="shared" si="1"/>
        <v>D+2</v>
      </c>
      <c r="D26">
        <f t="shared" si="4"/>
        <v>1</v>
      </c>
      <c r="E26">
        <f t="shared" si="3"/>
        <v>0</v>
      </c>
      <c r="F26" s="7">
        <f t="shared" si="0"/>
        <v>1.9884522461401932</v>
      </c>
      <c r="G26" s="6">
        <f>'2016 Pres'!D26/(SUM('2016 Pres'!D26:E26))</f>
        <v>0.52327751706484638</v>
      </c>
      <c r="H26" s="6">
        <f>'2016 Pres'!E26/(SUM('2016 Pres'!D26:E26))</f>
        <v>0.47672248293515357</v>
      </c>
      <c r="I26" s="6">
        <f>'2020 Pres'!D26/SUM('2020 Pres'!D26:E26)</f>
        <v>0.5503043106015485</v>
      </c>
      <c r="J26" s="6">
        <f>'2020 Pres'!E26/SUM('2020 Pres'!D26:E26)</f>
        <v>0.44969568939845145</v>
      </c>
    </row>
    <row r="27" spans="1:10" x14ac:dyDescent="0.25">
      <c r="A27">
        <f>'SD district-data'!A27</f>
        <v>25</v>
      </c>
      <c r="B27">
        <f>'SD district-data'!B27</f>
        <v>25</v>
      </c>
      <c r="C27" t="str">
        <f t="shared" si="1"/>
        <v>D+7.2</v>
      </c>
      <c r="D27">
        <f t="shared" si="4"/>
        <v>1</v>
      </c>
      <c r="E27">
        <f t="shared" si="3"/>
        <v>0</v>
      </c>
      <c r="F27" s="7">
        <f t="shared" si="0"/>
        <v>7.1585771510521479</v>
      </c>
      <c r="G27" s="6">
        <f>'2016 Pres'!D27/(SUM('2016 Pres'!D27:E27))</f>
        <v>0.58321264946405593</v>
      </c>
      <c r="H27" s="6">
        <f>'2016 Pres'!E27/(SUM('2016 Pres'!D27:E27))</f>
        <v>0.41678735053594407</v>
      </c>
      <c r="I27" s="6">
        <f>'2020 Pres'!D27/SUM('2020 Pres'!D27:E27)</f>
        <v>0.59377167630057803</v>
      </c>
      <c r="J27" s="6">
        <f>'2020 Pres'!E27/SUM('2020 Pres'!D27:E27)</f>
        <v>0.40622832369942197</v>
      </c>
    </row>
    <row r="28" spans="1:10" x14ac:dyDescent="0.25">
      <c r="A28">
        <f>'SD district-data'!A28</f>
        <v>26</v>
      </c>
      <c r="B28">
        <f>'SD district-data'!B28</f>
        <v>26</v>
      </c>
      <c r="C28" t="str">
        <f t="shared" si="1"/>
        <v>R+21.9</v>
      </c>
      <c r="D28">
        <f t="shared" si="4"/>
        <v>0</v>
      </c>
      <c r="E28">
        <f t="shared" si="3"/>
        <v>1</v>
      </c>
      <c r="F28" s="7">
        <f t="shared" si="0"/>
        <v>-21.913566959083326</v>
      </c>
      <c r="G28" s="6">
        <f>'2016 Pres'!D28/(SUM('2016 Pres'!D28:E28))</f>
        <v>0.298693459247733</v>
      </c>
      <c r="H28" s="6">
        <f>'2016 Pres'!E28/(SUM('2016 Pres'!D28:E28))</f>
        <v>0.70130654075226695</v>
      </c>
      <c r="I28" s="6">
        <f>'2020 Pres'!D28/SUM('2020 Pres'!D28:E28)</f>
        <v>0.29684798431419152</v>
      </c>
      <c r="J28" s="6">
        <f>'2020 Pres'!E28/SUM('2020 Pres'!D28:E28)</f>
        <v>0.70315201568580854</v>
      </c>
    </row>
    <row r="29" spans="1:10" x14ac:dyDescent="0.25">
      <c r="A29">
        <f>'SD district-data'!A29</f>
        <v>27</v>
      </c>
      <c r="B29">
        <f>'SD district-data'!B29</f>
        <v>27</v>
      </c>
      <c r="C29" t="str">
        <f t="shared" si="1"/>
        <v>R+17.9</v>
      </c>
      <c r="D29">
        <f t="shared" si="4"/>
        <v>0</v>
      </c>
      <c r="E29">
        <f t="shared" si="3"/>
        <v>1</v>
      </c>
      <c r="F29" s="7">
        <f t="shared" si="0"/>
        <v>-17.852782137852746</v>
      </c>
      <c r="G29" s="6">
        <f>'2016 Pres'!D29/(SUM('2016 Pres'!D29:E29))</f>
        <v>0.33504862440794114</v>
      </c>
      <c r="H29" s="6">
        <f>'2016 Pres'!E29/(SUM('2016 Pres'!D29:E29))</f>
        <v>0.66495137559205886</v>
      </c>
      <c r="I29" s="6">
        <f>'2020 Pres'!D29/SUM('2020 Pres'!D29:E29)</f>
        <v>0.34170851557859494</v>
      </c>
      <c r="J29" s="6">
        <f>'2020 Pres'!E29/SUM('2020 Pres'!D29:E29)</f>
        <v>0.65829148442140506</v>
      </c>
    </row>
    <row r="30" spans="1:10" x14ac:dyDescent="0.25">
      <c r="A30">
        <f>'SD district-data'!A30</f>
        <v>28</v>
      </c>
      <c r="B30">
        <f>'SD district-data'!B30</f>
        <v>28</v>
      </c>
      <c r="C30" t="str">
        <f t="shared" si="1"/>
        <v>D+3.5</v>
      </c>
      <c r="D30">
        <f t="shared" si="4"/>
        <v>1</v>
      </c>
      <c r="E30">
        <f t="shared" si="3"/>
        <v>0</v>
      </c>
      <c r="F30" s="7">
        <f t="shared" si="0"/>
        <v>3.529704118952548</v>
      </c>
      <c r="G30" s="6">
        <f>'2016 Pres'!D30/(SUM('2016 Pres'!D30:E30))</f>
        <v>0.5555971004354171</v>
      </c>
      <c r="H30" s="6">
        <f>'2016 Pres'!E30/(SUM('2016 Pres'!D30:E30))</f>
        <v>0.44440289956458284</v>
      </c>
      <c r="I30" s="6">
        <f>'2020 Pres'!D30/SUM('2020 Pres'!D30:E30)</f>
        <v>0.54880976468722487</v>
      </c>
      <c r="J30" s="6">
        <f>'2020 Pres'!E30/SUM('2020 Pres'!D30:E30)</f>
        <v>0.45119023531277513</v>
      </c>
    </row>
    <row r="31" spans="1:10" x14ac:dyDescent="0.25">
      <c r="A31">
        <f>'SD district-data'!A31</f>
        <v>29</v>
      </c>
      <c r="B31">
        <f>'SD district-data'!B31</f>
        <v>29</v>
      </c>
      <c r="C31" t="str">
        <f t="shared" si="1"/>
        <v>R+10.9</v>
      </c>
      <c r="D31">
        <f t="shared" si="4"/>
        <v>0</v>
      </c>
      <c r="E31">
        <f t="shared" si="3"/>
        <v>1</v>
      </c>
      <c r="F31" s="7">
        <f t="shared" si="0"/>
        <v>-10.935474272598434</v>
      </c>
      <c r="G31" s="6">
        <f>'2016 Pres'!D31/(SUM('2016 Pres'!D31:E31))</f>
        <v>0.40920172457275994</v>
      </c>
      <c r="H31" s="6">
        <f>'2016 Pres'!E31/(SUM('2016 Pres'!D31:E31))</f>
        <v>0.59079827542724006</v>
      </c>
      <c r="I31" s="6">
        <f>'2020 Pres'!D31/SUM('2020 Pres'!D31:E31)</f>
        <v>0.40590157271886246</v>
      </c>
      <c r="J31" s="6">
        <f>'2020 Pres'!E31/SUM('2020 Pres'!D31:E31)</f>
        <v>0.59409842728113749</v>
      </c>
    </row>
    <row r="32" spans="1:10" x14ac:dyDescent="0.25">
      <c r="A32">
        <f>'SD district-data'!A32</f>
        <v>30</v>
      </c>
      <c r="B32">
        <f>'SD district-data'!B32</f>
        <v>30</v>
      </c>
      <c r="C32" t="str">
        <f t="shared" si="1"/>
        <v>R+23.1</v>
      </c>
      <c r="D32">
        <f t="shared" si="4"/>
        <v>0</v>
      </c>
      <c r="E32">
        <f t="shared" si="3"/>
        <v>1</v>
      </c>
      <c r="F32" s="7">
        <f t="shared" si="0"/>
        <v>-23.091066704090668</v>
      </c>
      <c r="G32" s="6">
        <f>'2016 Pres'!D32/(SUM('2016 Pres'!D32:E32))</f>
        <v>0.29116068541868734</v>
      </c>
      <c r="H32" s="6">
        <f>'2016 Pres'!E32/(SUM('2016 Pres'!D32:E32))</f>
        <v>0.70883931458131266</v>
      </c>
      <c r="I32" s="6">
        <f>'2020 Pres'!D32/SUM('2020 Pres'!D32:E32)</f>
        <v>0.28083076324309025</v>
      </c>
      <c r="J32" s="6">
        <f>'2020 Pres'!E32/SUM('2020 Pres'!D32:E32)</f>
        <v>0.7191692367569098</v>
      </c>
    </row>
    <row r="33" spans="1:10" x14ac:dyDescent="0.25">
      <c r="A33">
        <f>'SD district-data'!A33</f>
        <v>31</v>
      </c>
      <c r="B33">
        <f>'SD district-data'!B33</f>
        <v>31</v>
      </c>
      <c r="C33" t="str">
        <f t="shared" si="1"/>
        <v>R+20.7</v>
      </c>
      <c r="D33">
        <f t="shared" si="4"/>
        <v>0</v>
      </c>
      <c r="E33">
        <f t="shared" si="3"/>
        <v>1</v>
      </c>
      <c r="F33" s="7">
        <f t="shared" si="0"/>
        <v>-20.72233874797292</v>
      </c>
      <c r="G33" s="6">
        <f>'2016 Pres'!D33/(SUM('2016 Pres'!D33:E33))</f>
        <v>0.31185908208550833</v>
      </c>
      <c r="H33" s="6">
        <f>'2016 Pres'!E33/(SUM('2016 Pres'!D33:E33))</f>
        <v>0.68814091791449172</v>
      </c>
      <c r="I33" s="6">
        <f>'2020 Pres'!D33/SUM('2020 Pres'!D33:E33)</f>
        <v>0.30750692569862431</v>
      </c>
      <c r="J33" s="6">
        <f>'2020 Pres'!E33/SUM('2020 Pres'!D33:E33)</f>
        <v>0.69249307430137574</v>
      </c>
    </row>
    <row r="34" spans="1:10" x14ac:dyDescent="0.25">
      <c r="A34">
        <f>'SD district-data'!A34</f>
        <v>32</v>
      </c>
      <c r="B34">
        <f>'SD district-data'!B34</f>
        <v>32</v>
      </c>
      <c r="C34" t="str">
        <f t="shared" si="1"/>
        <v>R+6.7</v>
      </c>
      <c r="D34">
        <f t="shared" si="4"/>
        <v>0</v>
      </c>
      <c r="E34">
        <f t="shared" si="3"/>
        <v>1</v>
      </c>
      <c r="F34" s="7">
        <f t="shared" si="0"/>
        <v>-6.6515395957905179</v>
      </c>
      <c r="G34" s="6">
        <f>'2016 Pres'!D34/(SUM('2016 Pres'!D34:E34))</f>
        <v>0.45868763913725774</v>
      </c>
      <c r="H34" s="6">
        <f>'2016 Pres'!E34/(SUM('2016 Pres'!D34:E34))</f>
        <v>0.54131236086274226</v>
      </c>
      <c r="I34" s="6">
        <f>'2020 Pres'!D34/SUM('2020 Pres'!D34:E34)</f>
        <v>0.44209435169052291</v>
      </c>
      <c r="J34" s="6">
        <f>'2020 Pres'!E34/SUM('2020 Pres'!D34:E34)</f>
        <v>0.55790564830947709</v>
      </c>
    </row>
    <row r="35" spans="1:10" x14ac:dyDescent="0.25">
      <c r="A35">
        <f>'SD district-data'!A35</f>
        <v>33</v>
      </c>
      <c r="B35">
        <f>'SD district-data'!B35</f>
        <v>33</v>
      </c>
      <c r="C35" t="str">
        <f t="shared" si="1"/>
        <v>R+8.5</v>
      </c>
      <c r="D35">
        <f t="shared" si="4"/>
        <v>0</v>
      </c>
      <c r="E35">
        <f t="shared" si="3"/>
        <v>1</v>
      </c>
      <c r="F35" s="7">
        <f t="shared" ref="F35:F66" si="5">100*(AVERAGE(I35,G35)-AVERAGE(P$3,T$3))</f>
        <v>-8.472146325606067</v>
      </c>
      <c r="G35" s="6">
        <f>'2016 Pres'!D35/(SUM('2016 Pres'!D35:E35))</f>
        <v>0.44412278512602943</v>
      </c>
      <c r="H35" s="6">
        <f>'2016 Pres'!E35/(SUM('2016 Pres'!D35:E35))</f>
        <v>0.55587721487397057</v>
      </c>
      <c r="I35" s="6">
        <f>'2020 Pres'!D35/SUM('2020 Pres'!D35:E35)</f>
        <v>0.42024707110544018</v>
      </c>
      <c r="J35" s="6">
        <f>'2020 Pres'!E35/SUM('2020 Pres'!D35:E35)</f>
        <v>0.57975292889455976</v>
      </c>
    </row>
    <row r="36" spans="1:10" x14ac:dyDescent="0.25">
      <c r="G36" s="6"/>
      <c r="H36" s="6"/>
      <c r="I36" s="6"/>
      <c r="J36" s="6"/>
    </row>
    <row r="37" spans="1:10" x14ac:dyDescent="0.25">
      <c r="G37" s="6"/>
      <c r="H37" s="6"/>
      <c r="I37" s="6"/>
      <c r="J37" s="6"/>
    </row>
    <row r="38" spans="1:10" x14ac:dyDescent="0.25">
      <c r="G38" s="6"/>
      <c r="H38" s="6"/>
      <c r="I38" s="6"/>
      <c r="J38" s="6"/>
    </row>
    <row r="39" spans="1:10" x14ac:dyDescent="0.25">
      <c r="G39" s="6"/>
      <c r="H39" s="6"/>
      <c r="I39" s="6"/>
      <c r="J39" s="6"/>
    </row>
    <row r="40" spans="1:10" x14ac:dyDescent="0.25">
      <c r="G40" s="6"/>
      <c r="H40" s="6"/>
      <c r="I40" s="6"/>
      <c r="J40" s="6"/>
    </row>
    <row r="41" spans="1:10" x14ac:dyDescent="0.25">
      <c r="G41" s="6"/>
      <c r="H41" s="6"/>
      <c r="I41" s="6"/>
      <c r="J41" s="6"/>
    </row>
    <row r="42" spans="1:10" x14ac:dyDescent="0.25">
      <c r="G42" s="6"/>
      <c r="H42" s="6"/>
      <c r="I42" s="6"/>
      <c r="J42" s="6"/>
    </row>
    <row r="43" spans="1:10" x14ac:dyDescent="0.25">
      <c r="G43" s="6"/>
      <c r="H43" s="6"/>
      <c r="I43" s="6"/>
      <c r="J43" s="6"/>
    </row>
    <row r="44" spans="1:10" x14ac:dyDescent="0.25">
      <c r="G44" s="6"/>
      <c r="H44" s="6"/>
      <c r="I44" s="6"/>
      <c r="J44" s="6"/>
    </row>
    <row r="45" spans="1:10" x14ac:dyDescent="0.25">
      <c r="G45" s="6"/>
      <c r="H45" s="6"/>
      <c r="I45" s="6"/>
      <c r="J45" s="6"/>
    </row>
    <row r="46" spans="1:10" x14ac:dyDescent="0.25">
      <c r="G46" s="6"/>
      <c r="H46" s="6"/>
      <c r="I46" s="6"/>
      <c r="J46" s="6"/>
    </row>
    <row r="47" spans="1:10" x14ac:dyDescent="0.25">
      <c r="G47" s="6"/>
      <c r="H47" s="6"/>
      <c r="I47" s="6"/>
      <c r="J47" s="6"/>
    </row>
    <row r="48" spans="1:10" x14ac:dyDescent="0.25">
      <c r="G48" s="6"/>
      <c r="H48" s="6"/>
      <c r="I48" s="6"/>
      <c r="J48" s="6"/>
    </row>
    <row r="49" spans="7:10" x14ac:dyDescent="0.25">
      <c r="G49" s="6"/>
      <c r="H49" s="6"/>
      <c r="I49" s="6"/>
      <c r="J49" s="6"/>
    </row>
    <row r="50" spans="7:10" x14ac:dyDescent="0.25">
      <c r="G50" s="6"/>
      <c r="H50" s="6"/>
      <c r="I50" s="6"/>
      <c r="J50" s="6"/>
    </row>
    <row r="51" spans="7:10" x14ac:dyDescent="0.25">
      <c r="G51" s="6"/>
      <c r="H51" s="6"/>
      <c r="I51" s="6"/>
      <c r="J51" s="6"/>
    </row>
    <row r="52" spans="7:10" x14ac:dyDescent="0.25">
      <c r="G52" s="6"/>
      <c r="H52" s="6"/>
      <c r="I52" s="6"/>
      <c r="J52" s="6"/>
    </row>
    <row r="53" spans="7:10" x14ac:dyDescent="0.25">
      <c r="G53" s="6"/>
      <c r="H53" s="6"/>
      <c r="I53" s="6"/>
      <c r="J53" s="6"/>
    </row>
    <row r="54" spans="7:10" x14ac:dyDescent="0.25">
      <c r="G54" s="6"/>
      <c r="H54" s="6"/>
      <c r="I54" s="6"/>
      <c r="J54" s="6"/>
    </row>
    <row r="55" spans="7:10" x14ac:dyDescent="0.25">
      <c r="G55" s="6"/>
      <c r="H55" s="6"/>
      <c r="I55" s="6"/>
      <c r="J55" s="6"/>
    </row>
    <row r="56" spans="7:10" x14ac:dyDescent="0.25">
      <c r="G56" s="6"/>
      <c r="H56" s="6"/>
      <c r="I56" s="6"/>
      <c r="J56" s="6"/>
    </row>
    <row r="57" spans="7:10" x14ac:dyDescent="0.25">
      <c r="G57" s="6"/>
      <c r="H57" s="6"/>
      <c r="I57" s="6"/>
      <c r="J57" s="6"/>
    </row>
    <row r="58" spans="7:10" x14ac:dyDescent="0.25">
      <c r="G58" s="6"/>
      <c r="H58" s="6"/>
      <c r="I58" s="6"/>
      <c r="J58" s="6"/>
    </row>
    <row r="59" spans="7:10" x14ac:dyDescent="0.25">
      <c r="G59" s="6"/>
      <c r="H59" s="6"/>
      <c r="I59" s="6"/>
      <c r="J59" s="6"/>
    </row>
    <row r="60" spans="7:10" x14ac:dyDescent="0.25">
      <c r="G60" s="6"/>
      <c r="H60" s="6"/>
      <c r="I60" s="6"/>
      <c r="J60" s="6"/>
    </row>
    <row r="61" spans="7:10" x14ac:dyDescent="0.25">
      <c r="G61" s="6"/>
      <c r="H61" s="6"/>
      <c r="I61" s="6"/>
      <c r="J61" s="6"/>
    </row>
    <row r="62" spans="7:10" x14ac:dyDescent="0.25">
      <c r="G62" s="6"/>
      <c r="H62" s="6"/>
      <c r="I62" s="6"/>
      <c r="J62" s="6"/>
    </row>
    <row r="63" spans="7:10" x14ac:dyDescent="0.25">
      <c r="G63" s="6"/>
      <c r="H63" s="6"/>
      <c r="I63" s="6"/>
      <c r="J63" s="6"/>
    </row>
    <row r="64" spans="7:10" x14ac:dyDescent="0.25">
      <c r="G64" s="6"/>
      <c r="H64" s="6"/>
      <c r="I64" s="6"/>
      <c r="J64" s="6"/>
    </row>
    <row r="65" spans="7:10" x14ac:dyDescent="0.25">
      <c r="G65" s="6"/>
      <c r="H65" s="6"/>
      <c r="I65" s="6"/>
      <c r="J65" s="6"/>
    </row>
    <row r="66" spans="7:10" x14ac:dyDescent="0.25">
      <c r="G66" s="6"/>
      <c r="H66" s="6"/>
      <c r="I66" s="6"/>
      <c r="J66" s="6"/>
    </row>
    <row r="67" spans="7:10" x14ac:dyDescent="0.25">
      <c r="G67" s="6"/>
      <c r="H67" s="6"/>
      <c r="I67" s="6"/>
      <c r="J67" s="6"/>
    </row>
    <row r="68" spans="7:10" x14ac:dyDescent="0.25">
      <c r="G68" s="6"/>
      <c r="H68" s="6"/>
      <c r="I68" s="6"/>
      <c r="J68" s="6"/>
    </row>
    <row r="69" spans="7:10" x14ac:dyDescent="0.25">
      <c r="G69" s="6"/>
      <c r="H69" s="6"/>
      <c r="I69" s="6"/>
      <c r="J69" s="6"/>
    </row>
    <row r="70" spans="7:10" x14ac:dyDescent="0.25">
      <c r="G70" s="6"/>
      <c r="H70" s="6"/>
      <c r="I70" s="6"/>
      <c r="J70" s="6"/>
    </row>
    <row r="71" spans="7:10" x14ac:dyDescent="0.25">
      <c r="G71" s="6"/>
      <c r="H71" s="6"/>
      <c r="I71" s="6"/>
      <c r="J71" s="6"/>
    </row>
    <row r="72" spans="7:10" x14ac:dyDescent="0.25">
      <c r="G72" s="6"/>
      <c r="H72" s="6"/>
      <c r="I72" s="6"/>
      <c r="J72" s="6"/>
    </row>
    <row r="73" spans="7:10" x14ac:dyDescent="0.25">
      <c r="G73" s="6"/>
      <c r="H73" s="6"/>
      <c r="I73" s="6"/>
      <c r="J73" s="6"/>
    </row>
    <row r="74" spans="7:10" x14ac:dyDescent="0.25">
      <c r="G74" s="6"/>
      <c r="H74" s="6"/>
      <c r="I74" s="6"/>
      <c r="J74" s="6"/>
    </row>
    <row r="75" spans="7:10" x14ac:dyDescent="0.25">
      <c r="G75" s="6"/>
      <c r="H75" s="6"/>
      <c r="I75" s="6"/>
      <c r="J75" s="6"/>
    </row>
    <row r="76" spans="7:10" x14ac:dyDescent="0.25">
      <c r="G76" s="6"/>
      <c r="H76" s="6"/>
      <c r="I76" s="6"/>
      <c r="J76" s="6"/>
    </row>
    <row r="77" spans="7:10" x14ac:dyDescent="0.25">
      <c r="G77" s="6"/>
      <c r="H77" s="6"/>
      <c r="I77" s="6"/>
      <c r="J77" s="6"/>
    </row>
    <row r="78" spans="7:10" x14ac:dyDescent="0.25">
      <c r="G78" s="6"/>
      <c r="H78" s="6"/>
      <c r="I78" s="6"/>
      <c r="J78" s="6"/>
    </row>
    <row r="79" spans="7:10" x14ac:dyDescent="0.25">
      <c r="G79" s="6"/>
      <c r="H79" s="6"/>
      <c r="I79" s="6"/>
      <c r="J79" s="6"/>
    </row>
    <row r="80" spans="7:10" x14ac:dyDescent="0.25">
      <c r="G80" s="6"/>
      <c r="H80" s="6"/>
      <c r="I80" s="6"/>
      <c r="J80" s="6"/>
    </row>
    <row r="81" spans="7:10" x14ac:dyDescent="0.25">
      <c r="G81" s="6"/>
      <c r="H81" s="6"/>
      <c r="I81" s="6"/>
      <c r="J81" s="6"/>
    </row>
    <row r="82" spans="7:10" x14ac:dyDescent="0.25">
      <c r="G82" s="6"/>
      <c r="H82" s="6"/>
      <c r="I82" s="6"/>
      <c r="J82" s="6"/>
    </row>
    <row r="83" spans="7:10" x14ac:dyDescent="0.25">
      <c r="G83" s="6"/>
      <c r="H83" s="6"/>
      <c r="I83" s="6"/>
      <c r="J83" s="6"/>
    </row>
    <row r="84" spans="7:10" x14ac:dyDescent="0.25">
      <c r="G84" s="6"/>
      <c r="H84" s="6"/>
      <c r="I84" s="6"/>
      <c r="J84" s="6"/>
    </row>
    <row r="85" spans="7:10" x14ac:dyDescent="0.25">
      <c r="G85" s="6"/>
      <c r="H85" s="6"/>
      <c r="I85" s="6"/>
      <c r="J85" s="6"/>
    </row>
    <row r="86" spans="7:10" x14ac:dyDescent="0.25">
      <c r="G86" s="6"/>
      <c r="H86" s="6"/>
      <c r="I86" s="6"/>
      <c r="J86" s="6"/>
    </row>
    <row r="87" spans="7:10" x14ac:dyDescent="0.25">
      <c r="G87" s="6"/>
      <c r="H87" s="6"/>
      <c r="I87" s="6"/>
      <c r="J87" s="6"/>
    </row>
    <row r="88" spans="7:10" x14ac:dyDescent="0.25">
      <c r="G88" s="6"/>
      <c r="H88" s="6"/>
      <c r="I88" s="6"/>
      <c r="J88" s="6"/>
    </row>
    <row r="89" spans="7:10" x14ac:dyDescent="0.25">
      <c r="G89" s="6"/>
      <c r="H89" s="6"/>
      <c r="I89" s="6"/>
      <c r="J89" s="6"/>
    </row>
    <row r="90" spans="7:10" x14ac:dyDescent="0.25">
      <c r="G90" s="6"/>
      <c r="H90" s="6"/>
      <c r="I90" s="6"/>
      <c r="J90" s="6"/>
    </row>
    <row r="91" spans="7:10" x14ac:dyDescent="0.25">
      <c r="G91" s="6"/>
      <c r="H91" s="6"/>
      <c r="I91" s="6"/>
      <c r="J91" s="6"/>
    </row>
    <row r="92" spans="7:10" x14ac:dyDescent="0.25">
      <c r="G92" s="6"/>
      <c r="H92" s="6"/>
      <c r="I92" s="6"/>
      <c r="J92" s="6"/>
    </row>
    <row r="93" spans="7:10" x14ac:dyDescent="0.25">
      <c r="G93" s="6"/>
      <c r="H93" s="6"/>
      <c r="I93" s="6"/>
      <c r="J93" s="6"/>
    </row>
    <row r="94" spans="7:10" x14ac:dyDescent="0.25">
      <c r="G94" s="6"/>
      <c r="H94" s="6"/>
      <c r="I94" s="6"/>
      <c r="J94" s="6"/>
    </row>
    <row r="95" spans="7:10" x14ac:dyDescent="0.25">
      <c r="G95" s="6"/>
      <c r="H95" s="6"/>
      <c r="I95" s="6"/>
      <c r="J95" s="6"/>
    </row>
    <row r="96" spans="7:10" x14ac:dyDescent="0.25">
      <c r="G96" s="6"/>
      <c r="H96" s="6"/>
      <c r="I96" s="6"/>
      <c r="J96" s="6"/>
    </row>
    <row r="97" spans="7:10" x14ac:dyDescent="0.25">
      <c r="G97" s="6"/>
      <c r="H97" s="6"/>
      <c r="I97" s="6"/>
      <c r="J97" s="6"/>
    </row>
    <row r="98" spans="7:10" x14ac:dyDescent="0.25">
      <c r="G98" s="6"/>
      <c r="H98" s="6"/>
      <c r="I98" s="6"/>
      <c r="J98" s="6"/>
    </row>
    <row r="99" spans="7:10" x14ac:dyDescent="0.25">
      <c r="G99" s="6"/>
      <c r="H99" s="6"/>
      <c r="I99" s="6"/>
      <c r="J99" s="6"/>
    </row>
    <row r="100" spans="7:10" x14ac:dyDescent="0.25">
      <c r="G100" s="6"/>
      <c r="H100" s="6"/>
      <c r="I100" s="6"/>
      <c r="J100" s="6"/>
    </row>
    <row r="101" spans="7:10" x14ac:dyDescent="0.25">
      <c r="G101" s="6"/>
      <c r="H101" s="6"/>
      <c r="I101" s="6"/>
      <c r="J101" s="6"/>
    </row>
    <row r="103" spans="7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SD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2022-02-10T06:15:22Z</dcterms:modified>
</cp:coreProperties>
</file>