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ew\Documents\"/>
    </mc:Choice>
  </mc:AlternateContent>
  <bookViews>
    <workbookView xWindow="0" yWindow="0" windowWidth="28800" windowHeight="12330" tabRatio="734"/>
  </bookViews>
  <sheets>
    <sheet name="Summary Tables" sheetId="9" r:id="rId1"/>
    <sheet name="Sheet1" sheetId="1" r:id="rId2"/>
    <sheet name="Cuyahoga" sheetId="3" r:id="rId3"/>
    <sheet name="Franklin_1" sheetId="10" r:id="rId4"/>
    <sheet name="Greene" sheetId="5" r:id="rId5"/>
    <sheet name="Hamilton" sheetId="6" r:id="rId6"/>
    <sheet name="Holmes" sheetId="20" r:id="rId7"/>
    <sheet name="Lake" sheetId="11" r:id="rId8"/>
    <sheet name="Licking" sheetId="7" r:id="rId9"/>
    <sheet name="Lorain" sheetId="17" r:id="rId10"/>
    <sheet name="Mahoning" sheetId="12" r:id="rId11"/>
    <sheet name="Muskingum" sheetId="13" r:id="rId12"/>
    <sheet name="Richland" sheetId="18" r:id="rId13"/>
    <sheet name="Scioto" sheetId="14" r:id="rId14"/>
    <sheet name="Shelby" sheetId="15" r:id="rId15"/>
    <sheet name="Stark" sheetId="8" r:id="rId16"/>
    <sheet name="Warren" sheetId="19" r:id="rId17"/>
  </sheets>
  <definedNames>
    <definedName name="_xlnm._FilterDatabase" localSheetId="2" hidden="1">Cuyahoga!$A$2:$F$63</definedName>
    <definedName name="_xlnm._FilterDatabase" localSheetId="3" hidden="1">Franklin_1!$A$2:$F$52</definedName>
    <definedName name="_xlnm._FilterDatabase" localSheetId="4" hidden="1">Greene!$A$2:$F$37</definedName>
    <definedName name="_xlnm._FilterDatabase" localSheetId="5" hidden="1">Hamilton!$A$2:$F$105</definedName>
    <definedName name="_xlnm._FilterDatabase" localSheetId="6" hidden="1">Holmes!$A$2:$F$97</definedName>
    <definedName name="_xlnm._FilterDatabase" localSheetId="7" hidden="1">Lake!$A$2:$F$30</definedName>
    <definedName name="_xlnm._FilterDatabase" localSheetId="8" hidden="1">Licking!$A$2:$G$51</definedName>
    <definedName name="_xlnm._FilterDatabase" localSheetId="9" hidden="1">Lorain!$A$2:$F$44</definedName>
    <definedName name="_xlnm._FilterDatabase" localSheetId="10" hidden="1">Mahoning!$A$2:$F$43</definedName>
    <definedName name="_xlnm._FilterDatabase" localSheetId="11" hidden="1">Muskingum!$A$2:$F$45</definedName>
    <definedName name="_xlnm._FilterDatabase" localSheetId="12" hidden="1">Richland!$A$2:$F$53</definedName>
    <definedName name="_xlnm._FilterDatabase" localSheetId="13" hidden="1">Scioto!$A$2:$F$71</definedName>
    <definedName name="_xlnm._FilterDatabase" localSheetId="14" hidden="1">Shelby!$A$2:$F$29</definedName>
    <definedName name="_xlnm._FilterDatabase" localSheetId="15" hidden="1">Stark!$A$2:$F$52</definedName>
    <definedName name="_xlnm._FilterDatabase" localSheetId="16" hidden="1">Warren!$A$2:$F$80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4" i="9" l="1"/>
  <c r="R44" i="9"/>
  <c r="S43" i="9"/>
  <c r="R43" i="9"/>
  <c r="S42" i="9"/>
  <c r="R42" i="9"/>
  <c r="S41" i="9"/>
  <c r="R41" i="9"/>
  <c r="S40" i="9"/>
  <c r="R40" i="9"/>
  <c r="S39" i="9"/>
  <c r="R39" i="9"/>
  <c r="S38" i="9"/>
  <c r="R38" i="9"/>
  <c r="S37" i="9"/>
  <c r="R37" i="9"/>
  <c r="S36" i="9"/>
  <c r="R36" i="9"/>
  <c r="S35" i="9"/>
  <c r="R35" i="9"/>
  <c r="X34" i="9"/>
  <c r="W34" i="9"/>
  <c r="S34" i="9"/>
  <c r="R34" i="9"/>
  <c r="X33" i="9"/>
  <c r="W33" i="9"/>
  <c r="S33" i="9"/>
  <c r="R33" i="9"/>
  <c r="X32" i="9"/>
  <c r="W32" i="9"/>
  <c r="S32" i="9"/>
  <c r="R32" i="9"/>
  <c r="X31" i="9"/>
  <c r="W31" i="9"/>
  <c r="S31" i="9"/>
  <c r="R31" i="9"/>
  <c r="X30" i="9"/>
  <c r="W30" i="9"/>
  <c r="S30" i="9"/>
  <c r="R30" i="9"/>
  <c r="X29" i="9"/>
  <c r="W29" i="9"/>
  <c r="S29" i="9"/>
  <c r="R29" i="9"/>
  <c r="X28" i="9"/>
  <c r="W28" i="9"/>
  <c r="S28" i="9"/>
  <c r="R28" i="9"/>
  <c r="X27" i="9"/>
  <c r="W27" i="9"/>
  <c r="S27" i="9"/>
  <c r="R27" i="9"/>
  <c r="X26" i="9"/>
  <c r="W26" i="9"/>
  <c r="S26" i="9"/>
  <c r="R26" i="9"/>
  <c r="X25" i="9"/>
  <c r="W25" i="9"/>
  <c r="S25" i="9"/>
  <c r="R25" i="9"/>
  <c r="X24" i="9"/>
  <c r="W24" i="9"/>
  <c r="S24" i="9"/>
  <c r="R24" i="9"/>
  <c r="X23" i="9"/>
  <c r="W23" i="9"/>
  <c r="S23" i="9"/>
  <c r="R23" i="9"/>
  <c r="X22" i="9"/>
  <c r="W22" i="9"/>
  <c r="S22" i="9"/>
  <c r="R22" i="9"/>
  <c r="X21" i="9"/>
  <c r="W21" i="9"/>
  <c r="S21" i="9"/>
  <c r="R21" i="9"/>
  <c r="X20" i="9"/>
  <c r="W20" i="9"/>
  <c r="S20" i="9"/>
  <c r="R20" i="9"/>
  <c r="AA23" i="6" l="1"/>
  <c r="AA22" i="6"/>
  <c r="W28" i="6"/>
  <c r="W27" i="6"/>
  <c r="O23" i="6"/>
  <c r="O22" i="6"/>
  <c r="S20" i="6"/>
  <c r="S19" i="6"/>
  <c r="P28" i="3"/>
  <c r="F8" i="8"/>
  <c r="F12" i="20"/>
  <c r="K97" i="20"/>
  <c r="K96" i="20"/>
  <c r="E12" i="20" s="1"/>
  <c r="E4" i="20"/>
  <c r="F4" i="20"/>
  <c r="E5" i="20"/>
  <c r="F5" i="20"/>
  <c r="E6" i="20"/>
  <c r="F6" i="20"/>
  <c r="E7" i="20"/>
  <c r="F7" i="20"/>
  <c r="E8" i="20"/>
  <c r="F8" i="20"/>
  <c r="E9" i="20"/>
  <c r="F9" i="20"/>
  <c r="E10" i="20"/>
  <c r="F10" i="20"/>
  <c r="E11" i="20"/>
  <c r="F11" i="20"/>
  <c r="E13" i="20"/>
  <c r="F13" i="20"/>
  <c r="E14" i="20"/>
  <c r="F14" i="20"/>
  <c r="E15" i="20"/>
  <c r="F15" i="20"/>
  <c r="E16" i="20"/>
  <c r="F16" i="20"/>
  <c r="E17" i="20"/>
  <c r="F17" i="20"/>
  <c r="E18" i="20"/>
  <c r="F18" i="20"/>
  <c r="E19" i="20"/>
  <c r="F19" i="20"/>
  <c r="E20" i="20"/>
  <c r="F20" i="20"/>
  <c r="E21" i="20"/>
  <c r="F21" i="20"/>
  <c r="E22" i="20"/>
  <c r="F22" i="20"/>
  <c r="E23" i="20"/>
  <c r="F23" i="20"/>
  <c r="E24" i="20"/>
  <c r="F24" i="20"/>
  <c r="E25" i="20"/>
  <c r="F25" i="20"/>
  <c r="E26" i="20"/>
  <c r="F26" i="20"/>
  <c r="E27" i="20"/>
  <c r="F27" i="20"/>
  <c r="C28" i="20"/>
  <c r="C29" i="20" s="1"/>
  <c r="H4" i="20"/>
  <c r="H5" i="20"/>
  <c r="H6" i="20"/>
  <c r="H7" i="20"/>
  <c r="H8" i="20"/>
  <c r="H9" i="20"/>
  <c r="H10" i="20"/>
  <c r="H11" i="20"/>
  <c r="H12" i="20"/>
  <c r="H13" i="20"/>
  <c r="H14" i="20"/>
  <c r="H15" i="20"/>
  <c r="H16" i="20"/>
  <c r="H17" i="20"/>
  <c r="H18" i="20"/>
  <c r="H19" i="20"/>
  <c r="H20" i="20"/>
  <c r="H21" i="20"/>
  <c r="H22" i="20"/>
  <c r="H23" i="20"/>
  <c r="H24" i="20"/>
  <c r="H25" i="20"/>
  <c r="H26" i="20"/>
  <c r="H27" i="20"/>
  <c r="H3" i="20"/>
  <c r="F3" i="20"/>
  <c r="E3" i="20"/>
  <c r="A1" i="20"/>
  <c r="R82" i="8"/>
  <c r="F7" i="8" s="1"/>
  <c r="R81" i="8"/>
  <c r="E7" i="8"/>
  <c r="L33" i="12"/>
  <c r="L32" i="12"/>
  <c r="F21" i="12"/>
  <c r="E21" i="12"/>
  <c r="L10" i="12"/>
  <c r="E27" i="12"/>
  <c r="F27" i="12"/>
  <c r="R34" i="19"/>
  <c r="R33" i="19"/>
  <c r="F29" i="19"/>
  <c r="K113" i="19"/>
  <c r="K112" i="19"/>
  <c r="K80" i="19"/>
  <c r="F28" i="19" s="1"/>
  <c r="K79" i="19"/>
  <c r="E28" i="19" s="1"/>
  <c r="E30" i="19"/>
  <c r="F30" i="19"/>
  <c r="E31" i="19"/>
  <c r="F31" i="19"/>
  <c r="E32" i="19"/>
  <c r="F32" i="19"/>
  <c r="E33" i="19"/>
  <c r="F33" i="19"/>
  <c r="E34" i="19"/>
  <c r="F34" i="19"/>
  <c r="E35" i="19"/>
  <c r="F35" i="19"/>
  <c r="E29" i="19"/>
  <c r="E4" i="19"/>
  <c r="F4" i="19"/>
  <c r="E5" i="19"/>
  <c r="F5" i="19"/>
  <c r="E6" i="19"/>
  <c r="F6" i="19"/>
  <c r="E7" i="19"/>
  <c r="F7" i="19"/>
  <c r="E8" i="19"/>
  <c r="F8" i="19"/>
  <c r="E9" i="19"/>
  <c r="F9" i="19"/>
  <c r="E10" i="19"/>
  <c r="F10" i="19"/>
  <c r="E11" i="19"/>
  <c r="F11" i="19"/>
  <c r="E12" i="19"/>
  <c r="F12" i="19"/>
  <c r="E13" i="19"/>
  <c r="F13" i="19"/>
  <c r="E14" i="19"/>
  <c r="F14" i="19"/>
  <c r="E15" i="19"/>
  <c r="F15" i="19"/>
  <c r="E16" i="19"/>
  <c r="F16" i="19"/>
  <c r="E17" i="19"/>
  <c r="F17" i="19"/>
  <c r="E18" i="19"/>
  <c r="F18" i="19"/>
  <c r="E19" i="19"/>
  <c r="F19" i="19"/>
  <c r="E20" i="19"/>
  <c r="F20" i="19"/>
  <c r="E21" i="19"/>
  <c r="F21" i="19"/>
  <c r="E22" i="19"/>
  <c r="F22" i="19"/>
  <c r="E23" i="19"/>
  <c r="F23" i="19"/>
  <c r="E24" i="19"/>
  <c r="F24" i="19"/>
  <c r="E25" i="19"/>
  <c r="F25" i="19"/>
  <c r="E26" i="19"/>
  <c r="F26" i="19"/>
  <c r="E27" i="19"/>
  <c r="H4" i="19"/>
  <c r="H5" i="19"/>
  <c r="H6" i="19"/>
  <c r="H7" i="19"/>
  <c r="H8" i="19"/>
  <c r="H9" i="19"/>
  <c r="H10" i="19"/>
  <c r="H11" i="19"/>
  <c r="H12" i="19"/>
  <c r="H13" i="19"/>
  <c r="H14" i="19"/>
  <c r="H15" i="19"/>
  <c r="H16" i="19"/>
  <c r="H17" i="19"/>
  <c r="H18" i="19"/>
  <c r="H19" i="19"/>
  <c r="H21" i="19"/>
  <c r="H22" i="19"/>
  <c r="H23" i="19"/>
  <c r="H24" i="19"/>
  <c r="H25" i="19"/>
  <c r="H26" i="19"/>
  <c r="H27" i="19"/>
  <c r="H28" i="19"/>
  <c r="H29" i="19"/>
  <c r="H30" i="19"/>
  <c r="H3" i="19"/>
  <c r="A1" i="19"/>
  <c r="F3" i="19"/>
  <c r="E3" i="19"/>
  <c r="H28" i="20" l="1"/>
  <c r="F28" i="20"/>
  <c r="E28" i="20"/>
  <c r="E29" i="20"/>
  <c r="E36" i="19"/>
  <c r="C36" i="19"/>
  <c r="C37" i="19" s="1"/>
  <c r="H20" i="19"/>
  <c r="H36" i="19" s="1"/>
  <c r="F27" i="19"/>
  <c r="F36" i="19" s="1"/>
  <c r="H4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H70" i="6"/>
  <c r="H71" i="6"/>
  <c r="H72" i="6"/>
  <c r="H73" i="6"/>
  <c r="H74" i="6"/>
  <c r="H75" i="6"/>
  <c r="H76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97" i="6"/>
  <c r="H98" i="6"/>
  <c r="H99" i="6"/>
  <c r="H100" i="6"/>
  <c r="H101" i="6"/>
  <c r="H102" i="6"/>
  <c r="H103" i="6"/>
  <c r="H3" i="6"/>
  <c r="K73" i="6"/>
  <c r="E42" i="6" s="1"/>
  <c r="K74" i="6"/>
  <c r="F42" i="6" s="1"/>
  <c r="E22" i="6"/>
  <c r="F22" i="6"/>
  <c r="Q14" i="1"/>
  <c r="R14" i="1"/>
  <c r="S14" i="1"/>
  <c r="F78" i="1"/>
  <c r="G78" i="1"/>
  <c r="H78" i="1"/>
  <c r="R84" i="1" l="1"/>
  <c r="Q84" i="1"/>
  <c r="F39" i="1"/>
  <c r="M39" i="1"/>
  <c r="E37" i="19"/>
  <c r="E31" i="8"/>
  <c r="F31" i="8"/>
  <c r="K53" i="18" l="1"/>
  <c r="F5" i="18" s="1"/>
  <c r="K52" i="18"/>
  <c r="E5" i="18" s="1"/>
  <c r="J71" i="1"/>
  <c r="H4" i="18"/>
  <c r="H5" i="18"/>
  <c r="H6" i="18"/>
  <c r="H7" i="18"/>
  <c r="H8" i="18"/>
  <c r="H9" i="18"/>
  <c r="H10" i="18"/>
  <c r="H11" i="18"/>
  <c r="H12" i="18"/>
  <c r="H13" i="18"/>
  <c r="H14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" i="18"/>
  <c r="C33" i="18"/>
  <c r="C34" i="18" s="1"/>
  <c r="E4" i="18"/>
  <c r="F4" i="18"/>
  <c r="E6" i="18"/>
  <c r="F6" i="18"/>
  <c r="E7" i="18"/>
  <c r="F7" i="18"/>
  <c r="E8" i="18"/>
  <c r="F8" i="18"/>
  <c r="E9" i="18"/>
  <c r="F9" i="18"/>
  <c r="E10" i="18"/>
  <c r="F10" i="18"/>
  <c r="E11" i="18"/>
  <c r="F11" i="18"/>
  <c r="E12" i="18"/>
  <c r="F12" i="18"/>
  <c r="E13" i="18"/>
  <c r="F13" i="18"/>
  <c r="E14" i="18"/>
  <c r="F14" i="18"/>
  <c r="E15" i="18"/>
  <c r="F15" i="18"/>
  <c r="E16" i="18"/>
  <c r="F16" i="18"/>
  <c r="E17" i="18"/>
  <c r="F17" i="18"/>
  <c r="E18" i="18"/>
  <c r="F18" i="18"/>
  <c r="E19" i="18"/>
  <c r="F19" i="18"/>
  <c r="E20" i="18"/>
  <c r="F20" i="18"/>
  <c r="E21" i="18"/>
  <c r="F21" i="18"/>
  <c r="E22" i="18"/>
  <c r="F22" i="18"/>
  <c r="E23" i="18"/>
  <c r="F23" i="18"/>
  <c r="E24" i="18"/>
  <c r="F24" i="18"/>
  <c r="E25" i="18"/>
  <c r="F25" i="18"/>
  <c r="E26" i="18"/>
  <c r="F26" i="18"/>
  <c r="E27" i="18"/>
  <c r="F27" i="18"/>
  <c r="E28" i="18"/>
  <c r="F28" i="18"/>
  <c r="E29" i="18"/>
  <c r="F29" i="18"/>
  <c r="E30" i="18"/>
  <c r="F30" i="18"/>
  <c r="E31" i="18"/>
  <c r="F31" i="18"/>
  <c r="E32" i="18"/>
  <c r="F32" i="18"/>
  <c r="F3" i="18"/>
  <c r="E3" i="18"/>
  <c r="A1" i="18"/>
  <c r="E11" i="17"/>
  <c r="K44" i="17"/>
  <c r="F11" i="17" s="1"/>
  <c r="K43" i="17"/>
  <c r="E4" i="17"/>
  <c r="F4" i="17"/>
  <c r="E5" i="17"/>
  <c r="F5" i="17"/>
  <c r="E6" i="17"/>
  <c r="F6" i="17"/>
  <c r="E7" i="17"/>
  <c r="F7" i="17"/>
  <c r="E8" i="17"/>
  <c r="F8" i="17"/>
  <c r="E9" i="17"/>
  <c r="F9" i="17"/>
  <c r="E10" i="17"/>
  <c r="F10" i="17"/>
  <c r="E12" i="17"/>
  <c r="F12" i="17"/>
  <c r="E13" i="17"/>
  <c r="F13" i="17"/>
  <c r="E14" i="17"/>
  <c r="F14" i="17"/>
  <c r="E15" i="17"/>
  <c r="F15" i="17"/>
  <c r="E16" i="17"/>
  <c r="F16" i="17"/>
  <c r="E17" i="17"/>
  <c r="F17" i="17"/>
  <c r="E18" i="17"/>
  <c r="F18" i="17"/>
  <c r="E19" i="17"/>
  <c r="F19" i="17"/>
  <c r="E20" i="17"/>
  <c r="F20" i="17"/>
  <c r="E21" i="17"/>
  <c r="F21" i="17"/>
  <c r="E22" i="17"/>
  <c r="F22" i="17"/>
  <c r="E23" i="17"/>
  <c r="F23" i="17"/>
  <c r="E24" i="17"/>
  <c r="F24" i="17"/>
  <c r="E25" i="17"/>
  <c r="F25" i="17"/>
  <c r="E26" i="17"/>
  <c r="F26" i="17"/>
  <c r="E27" i="17"/>
  <c r="F27" i="17"/>
  <c r="E28" i="17"/>
  <c r="F28" i="17"/>
  <c r="E29" i="17"/>
  <c r="F29" i="17"/>
  <c r="E30" i="17"/>
  <c r="F30" i="17"/>
  <c r="E31" i="17"/>
  <c r="F31" i="17"/>
  <c r="E32" i="17"/>
  <c r="F32" i="17"/>
  <c r="E33" i="17"/>
  <c r="F33" i="17"/>
  <c r="E34" i="17"/>
  <c r="F34" i="17"/>
  <c r="E35" i="17"/>
  <c r="F35" i="17"/>
  <c r="E36" i="17"/>
  <c r="F36" i="17"/>
  <c r="E37" i="17"/>
  <c r="F37" i="17"/>
  <c r="E38" i="17"/>
  <c r="F38" i="17"/>
  <c r="H4" i="17"/>
  <c r="H5" i="17"/>
  <c r="H6" i="17"/>
  <c r="H7" i="17"/>
  <c r="H8" i="17"/>
  <c r="H9" i="17"/>
  <c r="H10" i="17"/>
  <c r="H11" i="17"/>
  <c r="H12" i="17"/>
  <c r="H13" i="17"/>
  <c r="H14" i="17"/>
  <c r="H15" i="17"/>
  <c r="H16" i="17"/>
  <c r="H17" i="17"/>
  <c r="H18" i="17"/>
  <c r="H19" i="17"/>
  <c r="H20" i="17"/>
  <c r="H21" i="17"/>
  <c r="H22" i="17"/>
  <c r="H23" i="17"/>
  <c r="H24" i="17"/>
  <c r="H25" i="17"/>
  <c r="H26" i="17"/>
  <c r="H27" i="17"/>
  <c r="H28" i="17"/>
  <c r="H29" i="17"/>
  <c r="H30" i="17"/>
  <c r="H31" i="17"/>
  <c r="H32" i="17"/>
  <c r="H33" i="17"/>
  <c r="H34" i="17"/>
  <c r="H35" i="17"/>
  <c r="H37" i="17"/>
  <c r="H38" i="17"/>
  <c r="H3" i="17"/>
  <c r="F3" i="17"/>
  <c r="E3" i="17"/>
  <c r="A1" i="17"/>
  <c r="F25" i="15"/>
  <c r="L72" i="15"/>
  <c r="E24" i="15" s="1"/>
  <c r="L73" i="15"/>
  <c r="F24" i="15" s="1"/>
  <c r="C28" i="15"/>
  <c r="C29" i="15" s="1"/>
  <c r="E15" i="15"/>
  <c r="E13" i="15"/>
  <c r="E22" i="15"/>
  <c r="H27" i="15"/>
  <c r="E4" i="15"/>
  <c r="F4" i="15"/>
  <c r="E5" i="15"/>
  <c r="F5" i="15"/>
  <c r="E6" i="15"/>
  <c r="F6" i="15"/>
  <c r="E7" i="15"/>
  <c r="F7" i="15"/>
  <c r="E8" i="15"/>
  <c r="F8" i="15"/>
  <c r="E9" i="15"/>
  <c r="F9" i="15"/>
  <c r="E10" i="15"/>
  <c r="F10" i="15"/>
  <c r="E11" i="15"/>
  <c r="F11" i="15"/>
  <c r="E12" i="15"/>
  <c r="F12" i="15"/>
  <c r="F13" i="15"/>
  <c r="E14" i="15"/>
  <c r="F14" i="15"/>
  <c r="E16" i="15"/>
  <c r="F16" i="15"/>
  <c r="E17" i="15"/>
  <c r="F17" i="15"/>
  <c r="E18" i="15"/>
  <c r="F18" i="15"/>
  <c r="E19" i="15"/>
  <c r="F19" i="15"/>
  <c r="E20" i="15"/>
  <c r="F20" i="15"/>
  <c r="E21" i="15"/>
  <c r="F21" i="15"/>
  <c r="E23" i="15"/>
  <c r="F23" i="15"/>
  <c r="E25" i="15"/>
  <c r="E26" i="15"/>
  <c r="F26" i="15"/>
  <c r="E27" i="15"/>
  <c r="F27" i="15"/>
  <c r="H4" i="15"/>
  <c r="H5" i="15"/>
  <c r="H6" i="15"/>
  <c r="H7" i="15"/>
  <c r="H8" i="15"/>
  <c r="H9" i="15"/>
  <c r="H10" i="15"/>
  <c r="H11" i="15"/>
  <c r="H12" i="15"/>
  <c r="H13" i="15"/>
  <c r="H14" i="15"/>
  <c r="H15" i="15"/>
  <c r="H16" i="15"/>
  <c r="H17" i="15"/>
  <c r="H18" i="15"/>
  <c r="H19" i="15"/>
  <c r="H20" i="15"/>
  <c r="H21" i="15"/>
  <c r="H22" i="15"/>
  <c r="H23" i="15"/>
  <c r="H24" i="15"/>
  <c r="H25" i="15"/>
  <c r="H26" i="15"/>
  <c r="F3" i="15"/>
  <c r="E3" i="15"/>
  <c r="H3" i="15"/>
  <c r="A1" i="15"/>
  <c r="K37" i="5"/>
  <c r="F24" i="5" s="1"/>
  <c r="K36" i="5"/>
  <c r="E24" i="5" s="1"/>
  <c r="K3" i="5"/>
  <c r="N59" i="1"/>
  <c r="O60" i="1"/>
  <c r="K71" i="14"/>
  <c r="F3" i="14" s="1"/>
  <c r="K70" i="14"/>
  <c r="E3" i="14" s="1"/>
  <c r="E9" i="14"/>
  <c r="H4" i="14"/>
  <c r="H5" i="14"/>
  <c r="H6" i="14"/>
  <c r="H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22" i="14"/>
  <c r="H23" i="14"/>
  <c r="H24" i="14"/>
  <c r="H25" i="14"/>
  <c r="H26" i="14"/>
  <c r="H27" i="14"/>
  <c r="H28" i="14"/>
  <c r="H29" i="14"/>
  <c r="H30" i="14"/>
  <c r="H31" i="14"/>
  <c r="H32" i="14"/>
  <c r="H33" i="14"/>
  <c r="H3" i="14"/>
  <c r="C34" i="14"/>
  <c r="E4" i="14"/>
  <c r="F4" i="14"/>
  <c r="E5" i="14"/>
  <c r="F5" i="14"/>
  <c r="E6" i="14"/>
  <c r="F6" i="14"/>
  <c r="E7" i="14"/>
  <c r="F7" i="14"/>
  <c r="E8" i="14"/>
  <c r="F8" i="14"/>
  <c r="F9" i="14"/>
  <c r="E10" i="14"/>
  <c r="F10" i="14"/>
  <c r="E11" i="14"/>
  <c r="F11" i="14"/>
  <c r="E12" i="14"/>
  <c r="F12" i="14"/>
  <c r="E13" i="14"/>
  <c r="F13" i="14"/>
  <c r="E14" i="14"/>
  <c r="F14" i="14"/>
  <c r="E15" i="14"/>
  <c r="F15" i="14"/>
  <c r="E16" i="14"/>
  <c r="F16" i="14"/>
  <c r="E17" i="14"/>
  <c r="F17" i="14"/>
  <c r="E18" i="14"/>
  <c r="F18" i="14"/>
  <c r="E19" i="14"/>
  <c r="F19" i="14"/>
  <c r="E20" i="14"/>
  <c r="F20" i="14"/>
  <c r="E21" i="14"/>
  <c r="F21" i="14"/>
  <c r="E22" i="14"/>
  <c r="F22" i="14"/>
  <c r="E23" i="14"/>
  <c r="F23" i="14"/>
  <c r="E24" i="14"/>
  <c r="F24" i="14"/>
  <c r="E25" i="14"/>
  <c r="F25" i="14"/>
  <c r="E26" i="14"/>
  <c r="F26" i="14"/>
  <c r="E27" i="14"/>
  <c r="F27" i="14"/>
  <c r="E28" i="14"/>
  <c r="F28" i="14"/>
  <c r="E29" i="14"/>
  <c r="F29" i="14"/>
  <c r="E30" i="14"/>
  <c r="F30" i="14"/>
  <c r="E31" i="14"/>
  <c r="F31" i="14"/>
  <c r="E32" i="14"/>
  <c r="F32" i="14"/>
  <c r="E33" i="14"/>
  <c r="F33" i="14"/>
  <c r="A1" i="14"/>
  <c r="F3" i="13"/>
  <c r="L52" i="13"/>
  <c r="L51" i="13"/>
  <c r="E3" i="13" s="1"/>
  <c r="E19" i="13"/>
  <c r="F19" i="13"/>
  <c r="F24" i="13"/>
  <c r="F18" i="13"/>
  <c r="E36" i="13"/>
  <c r="C44" i="13"/>
  <c r="H39" i="13"/>
  <c r="H40" i="13"/>
  <c r="H41" i="13"/>
  <c r="H42" i="13"/>
  <c r="H43" i="13"/>
  <c r="E4" i="13"/>
  <c r="F4" i="13"/>
  <c r="E5" i="13"/>
  <c r="F5" i="13"/>
  <c r="E6" i="13"/>
  <c r="F6" i="13"/>
  <c r="E7" i="13"/>
  <c r="F7" i="13"/>
  <c r="E8" i="13"/>
  <c r="F8" i="13"/>
  <c r="E9" i="13"/>
  <c r="F9" i="13"/>
  <c r="E10" i="13"/>
  <c r="F10" i="13"/>
  <c r="E11" i="13"/>
  <c r="F11" i="13"/>
  <c r="E12" i="13"/>
  <c r="F12" i="13"/>
  <c r="E13" i="13"/>
  <c r="F13" i="13"/>
  <c r="E14" i="13"/>
  <c r="F14" i="13"/>
  <c r="E15" i="13"/>
  <c r="F15" i="13"/>
  <c r="E16" i="13"/>
  <c r="F16" i="13"/>
  <c r="E17" i="13"/>
  <c r="F17" i="13"/>
  <c r="E18" i="13"/>
  <c r="E20" i="13"/>
  <c r="F20" i="13"/>
  <c r="E21" i="13"/>
  <c r="F21" i="13"/>
  <c r="E22" i="13"/>
  <c r="F22" i="13"/>
  <c r="E23" i="13"/>
  <c r="F23" i="13"/>
  <c r="E24" i="13"/>
  <c r="E25" i="13"/>
  <c r="F25" i="13"/>
  <c r="E26" i="13"/>
  <c r="F26" i="13"/>
  <c r="E27" i="13"/>
  <c r="F27" i="13"/>
  <c r="E28" i="13"/>
  <c r="F28" i="13"/>
  <c r="E29" i="13"/>
  <c r="F29" i="13"/>
  <c r="E30" i="13"/>
  <c r="F30" i="13"/>
  <c r="E31" i="13"/>
  <c r="F31" i="13"/>
  <c r="E32" i="13"/>
  <c r="F32" i="13"/>
  <c r="E33" i="13"/>
  <c r="F33" i="13"/>
  <c r="E34" i="13"/>
  <c r="F34" i="13"/>
  <c r="E35" i="13"/>
  <c r="F35" i="13"/>
  <c r="F36" i="13"/>
  <c r="E37" i="13"/>
  <c r="F37" i="13"/>
  <c r="E38" i="13"/>
  <c r="F38" i="13"/>
  <c r="E39" i="13"/>
  <c r="F39" i="13"/>
  <c r="E40" i="13"/>
  <c r="F40" i="13"/>
  <c r="E41" i="13"/>
  <c r="F41" i="13"/>
  <c r="E42" i="13"/>
  <c r="F42" i="13"/>
  <c r="E43" i="13"/>
  <c r="F43" i="13"/>
  <c r="H4" i="13"/>
  <c r="H5" i="13"/>
  <c r="H6" i="13"/>
  <c r="H7" i="13"/>
  <c r="H8" i="13"/>
  <c r="H9" i="13"/>
  <c r="H10" i="13"/>
  <c r="H11" i="13"/>
  <c r="H12" i="13"/>
  <c r="H13" i="13"/>
  <c r="H14" i="13"/>
  <c r="H15" i="13"/>
  <c r="H16" i="13"/>
  <c r="H17" i="13"/>
  <c r="H18" i="13"/>
  <c r="H19" i="13"/>
  <c r="H20" i="13"/>
  <c r="H21" i="13"/>
  <c r="H22" i="13"/>
  <c r="H23" i="13"/>
  <c r="H24" i="13"/>
  <c r="H25" i="13"/>
  <c r="H26" i="13"/>
  <c r="H27" i="13"/>
  <c r="H28" i="13"/>
  <c r="H29" i="13"/>
  <c r="H30" i="13"/>
  <c r="H31" i="13"/>
  <c r="H32" i="13"/>
  <c r="H33" i="13"/>
  <c r="H34" i="13"/>
  <c r="H35" i="13"/>
  <c r="H36" i="13"/>
  <c r="H37" i="13"/>
  <c r="H38" i="13"/>
  <c r="H3" i="13"/>
  <c r="A1" i="13"/>
  <c r="F12" i="10"/>
  <c r="U56" i="10"/>
  <c r="E11" i="10" s="1"/>
  <c r="U57" i="10"/>
  <c r="F11" i="10" s="1"/>
  <c r="P57" i="7"/>
  <c r="G39" i="7" s="1"/>
  <c r="P56" i="7"/>
  <c r="F39" i="7" s="1"/>
  <c r="C35" i="14" l="1"/>
  <c r="C45" i="13"/>
  <c r="E39" i="17"/>
  <c r="F33" i="18"/>
  <c r="E33" i="18"/>
  <c r="H33" i="18"/>
  <c r="F39" i="17"/>
  <c r="H36" i="17"/>
  <c r="C39" i="17"/>
  <c r="D39" i="17" s="1"/>
  <c r="H39" i="17"/>
  <c r="H28" i="15"/>
  <c r="E28" i="15"/>
  <c r="F15" i="15"/>
  <c r="F22" i="15"/>
  <c r="E34" i="14"/>
  <c r="F34" i="14"/>
  <c r="H34" i="14"/>
  <c r="F44" i="13"/>
  <c r="E44" i="13"/>
  <c r="H44" i="13"/>
  <c r="K51" i="1"/>
  <c r="H3" i="12"/>
  <c r="H5" i="12"/>
  <c r="H6" i="12"/>
  <c r="H7" i="12"/>
  <c r="H8" i="12"/>
  <c r="H9" i="12"/>
  <c r="H10" i="12"/>
  <c r="H11" i="12"/>
  <c r="H12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39" i="12"/>
  <c r="H40" i="12"/>
  <c r="H41" i="12"/>
  <c r="H4" i="12"/>
  <c r="E4" i="12"/>
  <c r="F4" i="12"/>
  <c r="E5" i="12"/>
  <c r="F5" i="12"/>
  <c r="E6" i="12"/>
  <c r="F6" i="12"/>
  <c r="E7" i="12"/>
  <c r="F7" i="12"/>
  <c r="E8" i="12"/>
  <c r="F8" i="12"/>
  <c r="E9" i="12"/>
  <c r="F9" i="12"/>
  <c r="E10" i="12"/>
  <c r="F10" i="12"/>
  <c r="E11" i="12"/>
  <c r="F11" i="12"/>
  <c r="E12" i="12"/>
  <c r="F12" i="12"/>
  <c r="E13" i="12"/>
  <c r="F13" i="12"/>
  <c r="E14" i="12"/>
  <c r="F14" i="12"/>
  <c r="E15" i="12"/>
  <c r="F15" i="12"/>
  <c r="E16" i="12"/>
  <c r="F16" i="12"/>
  <c r="E17" i="12"/>
  <c r="F17" i="12"/>
  <c r="E18" i="12"/>
  <c r="F18" i="12"/>
  <c r="E19" i="12"/>
  <c r="F19" i="12"/>
  <c r="E20" i="12"/>
  <c r="F20" i="12"/>
  <c r="E22" i="12"/>
  <c r="F22" i="12"/>
  <c r="E23" i="12"/>
  <c r="F23" i="12"/>
  <c r="E24" i="12"/>
  <c r="F24" i="12"/>
  <c r="E25" i="12"/>
  <c r="F25" i="12"/>
  <c r="E26" i="12"/>
  <c r="F26" i="12"/>
  <c r="E28" i="12"/>
  <c r="F28" i="12"/>
  <c r="E29" i="12"/>
  <c r="F29" i="12"/>
  <c r="E30" i="12"/>
  <c r="F30" i="12"/>
  <c r="E31" i="12"/>
  <c r="F31" i="12"/>
  <c r="E32" i="12"/>
  <c r="F32" i="12"/>
  <c r="E33" i="12"/>
  <c r="F33" i="12"/>
  <c r="E34" i="12"/>
  <c r="F34" i="12"/>
  <c r="E35" i="12"/>
  <c r="F35" i="12"/>
  <c r="E36" i="12"/>
  <c r="F36" i="12"/>
  <c r="E37" i="12"/>
  <c r="F37" i="12"/>
  <c r="E38" i="12"/>
  <c r="F38" i="12"/>
  <c r="E39" i="12"/>
  <c r="F39" i="12"/>
  <c r="E40" i="12"/>
  <c r="F40" i="12"/>
  <c r="E41" i="12"/>
  <c r="F41" i="12"/>
  <c r="F3" i="12"/>
  <c r="E3" i="12"/>
  <c r="C42" i="12"/>
  <c r="A1" i="12"/>
  <c r="K7" i="11"/>
  <c r="K30" i="11"/>
  <c r="F25" i="11" s="1"/>
  <c r="K29" i="11"/>
  <c r="E25" i="11" s="1"/>
  <c r="C27" i="11"/>
  <c r="H26" i="11"/>
  <c r="H4" i="11"/>
  <c r="H5" i="11"/>
  <c r="H6" i="11"/>
  <c r="H7" i="11"/>
  <c r="H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3" i="11"/>
  <c r="K5" i="11"/>
  <c r="E4" i="11"/>
  <c r="F4" i="11"/>
  <c r="E5" i="11"/>
  <c r="F5" i="11"/>
  <c r="E6" i="11"/>
  <c r="F6" i="11"/>
  <c r="E7" i="11"/>
  <c r="F7" i="11"/>
  <c r="E8" i="11"/>
  <c r="F8" i="11"/>
  <c r="E9" i="11"/>
  <c r="F9" i="11"/>
  <c r="E10" i="11"/>
  <c r="F10" i="11"/>
  <c r="E11" i="11"/>
  <c r="F11" i="11"/>
  <c r="E12" i="11"/>
  <c r="F12" i="11"/>
  <c r="E13" i="11"/>
  <c r="F13" i="11"/>
  <c r="E14" i="11"/>
  <c r="F14" i="11"/>
  <c r="E15" i="11"/>
  <c r="F15" i="11"/>
  <c r="E16" i="11"/>
  <c r="F16" i="11"/>
  <c r="E17" i="11"/>
  <c r="F17" i="11"/>
  <c r="E18" i="11"/>
  <c r="F18" i="11"/>
  <c r="E19" i="11"/>
  <c r="F19" i="11"/>
  <c r="E20" i="11"/>
  <c r="F20" i="11"/>
  <c r="E21" i="11"/>
  <c r="F21" i="11"/>
  <c r="E22" i="11"/>
  <c r="F22" i="11"/>
  <c r="E23" i="11"/>
  <c r="F23" i="11"/>
  <c r="E24" i="11"/>
  <c r="F24" i="11"/>
  <c r="E26" i="11"/>
  <c r="F26" i="11"/>
  <c r="F3" i="11"/>
  <c r="E3" i="11"/>
  <c r="A1" i="11"/>
  <c r="P44" i="3"/>
  <c r="P43" i="3"/>
  <c r="P27" i="3"/>
  <c r="P14" i="3"/>
  <c r="P15" i="3"/>
  <c r="L54" i="3"/>
  <c r="R31" i="1"/>
  <c r="S31" i="1"/>
  <c r="F26" i="7"/>
  <c r="G26" i="7"/>
  <c r="I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3" i="7"/>
  <c r="J4" i="9"/>
  <c r="J5" i="9"/>
  <c r="J6" i="9"/>
  <c r="J7" i="9"/>
  <c r="J8" i="9"/>
  <c r="J9" i="9"/>
  <c r="J10" i="9"/>
  <c r="J11" i="9"/>
  <c r="J12" i="9"/>
  <c r="J13" i="9"/>
  <c r="J14" i="9"/>
  <c r="J15" i="9"/>
  <c r="J16" i="9"/>
  <c r="J17" i="9"/>
  <c r="J3" i="9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" i="5"/>
  <c r="E16" i="5"/>
  <c r="F16" i="5"/>
  <c r="E17" i="5"/>
  <c r="F17" i="5"/>
  <c r="G51" i="8"/>
  <c r="N45" i="8"/>
  <c r="N46" i="8"/>
  <c r="F29" i="8" s="1"/>
  <c r="H4" i="8"/>
  <c r="H5" i="8"/>
  <c r="H6" i="8"/>
  <c r="H7" i="8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3" i="8"/>
  <c r="M104" i="10"/>
  <c r="M103" i="10"/>
  <c r="E32" i="10" s="1"/>
  <c r="F32" i="10" s="1"/>
  <c r="Q72" i="10"/>
  <c r="Q71" i="10"/>
  <c r="C51" i="10"/>
  <c r="Q50" i="10"/>
  <c r="H50" i="10"/>
  <c r="F50" i="10"/>
  <c r="E50" i="10"/>
  <c r="Q49" i="10"/>
  <c r="H49" i="10"/>
  <c r="F49" i="10"/>
  <c r="E49" i="10"/>
  <c r="H48" i="10"/>
  <c r="F48" i="10"/>
  <c r="E48" i="10"/>
  <c r="H47" i="10"/>
  <c r="F47" i="10"/>
  <c r="E47" i="10"/>
  <c r="H46" i="10"/>
  <c r="F46" i="10"/>
  <c r="E46" i="10"/>
  <c r="H45" i="10"/>
  <c r="F45" i="10"/>
  <c r="E45" i="10"/>
  <c r="H44" i="10"/>
  <c r="F44" i="10"/>
  <c r="E44" i="10"/>
  <c r="H43" i="10"/>
  <c r="F43" i="10"/>
  <c r="E43" i="10"/>
  <c r="H42" i="10"/>
  <c r="F42" i="10"/>
  <c r="E42" i="10"/>
  <c r="H41" i="10"/>
  <c r="F41" i="10"/>
  <c r="E41" i="10"/>
  <c r="H40" i="10"/>
  <c r="F40" i="10"/>
  <c r="E40" i="10"/>
  <c r="H39" i="10"/>
  <c r="F39" i="10"/>
  <c r="E39" i="10"/>
  <c r="H38" i="10"/>
  <c r="F38" i="10"/>
  <c r="E38" i="10"/>
  <c r="H37" i="10"/>
  <c r="F37" i="10"/>
  <c r="E37" i="10"/>
  <c r="H36" i="10"/>
  <c r="F36" i="10"/>
  <c r="E36" i="10"/>
  <c r="H35" i="10"/>
  <c r="H34" i="10"/>
  <c r="F34" i="10"/>
  <c r="E34" i="10"/>
  <c r="H33" i="10"/>
  <c r="F33" i="10"/>
  <c r="E33" i="10"/>
  <c r="H32" i="10"/>
  <c r="H31" i="10"/>
  <c r="F31" i="10"/>
  <c r="E31" i="10"/>
  <c r="H30" i="10"/>
  <c r="F30" i="10"/>
  <c r="E30" i="10"/>
  <c r="H29" i="10"/>
  <c r="F29" i="10"/>
  <c r="E29" i="10"/>
  <c r="H28" i="10"/>
  <c r="F28" i="10"/>
  <c r="E28" i="10"/>
  <c r="H27" i="10"/>
  <c r="F27" i="10"/>
  <c r="E27" i="10"/>
  <c r="H26" i="10"/>
  <c r="F26" i="10"/>
  <c r="E26" i="10"/>
  <c r="H25" i="10"/>
  <c r="F25" i="10"/>
  <c r="E25" i="10"/>
  <c r="H24" i="10"/>
  <c r="F24" i="10"/>
  <c r="E24" i="10"/>
  <c r="H23" i="10"/>
  <c r="F23" i="10"/>
  <c r="E23" i="10"/>
  <c r="H22" i="10"/>
  <c r="F22" i="10"/>
  <c r="E22" i="10"/>
  <c r="H21" i="10"/>
  <c r="F21" i="10"/>
  <c r="E21" i="10"/>
  <c r="H20" i="10"/>
  <c r="F20" i="10"/>
  <c r="E20" i="10"/>
  <c r="H19" i="10"/>
  <c r="F19" i="10"/>
  <c r="E19" i="10"/>
  <c r="H18" i="10"/>
  <c r="F18" i="10"/>
  <c r="E18" i="10"/>
  <c r="H17" i="10"/>
  <c r="F17" i="10"/>
  <c r="E17" i="10"/>
  <c r="H16" i="10"/>
  <c r="F16" i="10"/>
  <c r="E16" i="10"/>
  <c r="H15" i="10"/>
  <c r="F15" i="10"/>
  <c r="E15" i="10"/>
  <c r="H14" i="10"/>
  <c r="F14" i="10"/>
  <c r="E14" i="10"/>
  <c r="H13" i="10"/>
  <c r="F13" i="10"/>
  <c r="E13" i="10"/>
  <c r="H12" i="10"/>
  <c r="E12" i="10"/>
  <c r="H11" i="10"/>
  <c r="H10" i="10"/>
  <c r="F10" i="10"/>
  <c r="E10" i="10"/>
  <c r="H9" i="10"/>
  <c r="F9" i="10"/>
  <c r="E9" i="10"/>
  <c r="H8" i="10"/>
  <c r="F8" i="10"/>
  <c r="E8" i="10"/>
  <c r="H7" i="10"/>
  <c r="F7" i="10"/>
  <c r="E7" i="10"/>
  <c r="H6" i="10"/>
  <c r="F6" i="10"/>
  <c r="E6" i="10"/>
  <c r="H5" i="10"/>
  <c r="F5" i="10"/>
  <c r="E5" i="10"/>
  <c r="H4" i="10"/>
  <c r="F4" i="10"/>
  <c r="E4" i="10"/>
  <c r="H3" i="10"/>
  <c r="F3" i="10"/>
  <c r="E3" i="10"/>
  <c r="A1" i="10"/>
  <c r="F28" i="15" l="1"/>
  <c r="R76" i="1"/>
  <c r="E29" i="15"/>
  <c r="O76" i="1"/>
  <c r="Q74" i="1"/>
  <c r="N74" i="1"/>
  <c r="M61" i="1"/>
  <c r="N61" i="1"/>
  <c r="E35" i="10"/>
  <c r="F35" i="10" s="1"/>
  <c r="C28" i="11"/>
  <c r="F71" i="1"/>
  <c r="O71" i="1"/>
  <c r="E40" i="17"/>
  <c r="G48" i="1"/>
  <c r="F48" i="1"/>
  <c r="E28" i="3"/>
  <c r="F28" i="3"/>
  <c r="E34" i="18"/>
  <c r="C40" i="17"/>
  <c r="E35" i="14"/>
  <c r="E45" i="13"/>
  <c r="F42" i="12"/>
  <c r="E42" i="12"/>
  <c r="H42" i="12"/>
  <c r="C43" i="12"/>
  <c r="E27" i="11"/>
  <c r="F27" i="11"/>
  <c r="H27" i="11"/>
  <c r="C52" i="10"/>
  <c r="I50" i="7"/>
  <c r="H104" i="6"/>
  <c r="H31" i="5"/>
  <c r="H51" i="8"/>
  <c r="F51" i="10"/>
  <c r="E51" i="10"/>
  <c r="H51" i="10"/>
  <c r="K26" i="1" l="1"/>
  <c r="L26" i="1"/>
  <c r="M51" i="1"/>
  <c r="E28" i="11"/>
  <c r="J44" i="1"/>
  <c r="I44" i="1"/>
  <c r="E43" i="12"/>
  <c r="J51" i="1"/>
  <c r="E52" i="10"/>
  <c r="E29" i="8"/>
  <c r="L30" i="7"/>
  <c r="L31" i="7"/>
  <c r="G10" i="7" s="1"/>
  <c r="F4" i="7"/>
  <c r="G4" i="7"/>
  <c r="F5" i="7"/>
  <c r="G5" i="7"/>
  <c r="F6" i="7"/>
  <c r="G6" i="7"/>
  <c r="F7" i="7"/>
  <c r="G7" i="7"/>
  <c r="F8" i="7"/>
  <c r="G8" i="7"/>
  <c r="F9" i="7"/>
  <c r="G9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C51" i="8"/>
  <c r="E4" i="8"/>
  <c r="F4" i="8"/>
  <c r="E5" i="8"/>
  <c r="F5" i="8"/>
  <c r="E6" i="8"/>
  <c r="F6" i="8"/>
  <c r="E8" i="8"/>
  <c r="E9" i="8"/>
  <c r="F9" i="8"/>
  <c r="E10" i="8"/>
  <c r="F10" i="8"/>
  <c r="E11" i="8"/>
  <c r="F11" i="8"/>
  <c r="E12" i="8"/>
  <c r="F12" i="8"/>
  <c r="E13" i="8"/>
  <c r="F13" i="8"/>
  <c r="E14" i="8"/>
  <c r="F14" i="8"/>
  <c r="E15" i="8"/>
  <c r="F15" i="8"/>
  <c r="E16" i="8"/>
  <c r="F16" i="8"/>
  <c r="E17" i="8"/>
  <c r="F17" i="8"/>
  <c r="E18" i="8"/>
  <c r="F18" i="8"/>
  <c r="E19" i="8"/>
  <c r="F19" i="8"/>
  <c r="E20" i="8"/>
  <c r="F20" i="8"/>
  <c r="E21" i="8"/>
  <c r="F21" i="8"/>
  <c r="E22" i="8"/>
  <c r="F22" i="8"/>
  <c r="E23" i="8"/>
  <c r="E24" i="8"/>
  <c r="F24" i="8"/>
  <c r="E25" i="8"/>
  <c r="F25" i="8"/>
  <c r="E26" i="8"/>
  <c r="F26" i="8"/>
  <c r="E27" i="8"/>
  <c r="F27" i="8"/>
  <c r="E28" i="8"/>
  <c r="F28" i="8"/>
  <c r="E30" i="8"/>
  <c r="F30" i="8"/>
  <c r="E32" i="8"/>
  <c r="F32" i="8"/>
  <c r="E33" i="8"/>
  <c r="F33" i="8"/>
  <c r="E34" i="8"/>
  <c r="F34" i="8"/>
  <c r="E35" i="8"/>
  <c r="F35" i="8"/>
  <c r="E36" i="8"/>
  <c r="F36" i="8"/>
  <c r="E37" i="8"/>
  <c r="F37" i="8"/>
  <c r="E38" i="8"/>
  <c r="F38" i="8"/>
  <c r="E39" i="8"/>
  <c r="F39" i="8"/>
  <c r="E40" i="8"/>
  <c r="F40" i="8"/>
  <c r="E41" i="8"/>
  <c r="F41" i="8"/>
  <c r="E42" i="8"/>
  <c r="F42" i="8"/>
  <c r="E43" i="8"/>
  <c r="F43" i="8"/>
  <c r="E44" i="8"/>
  <c r="F44" i="8"/>
  <c r="E45" i="8"/>
  <c r="F45" i="8"/>
  <c r="E46" i="8"/>
  <c r="F46" i="8"/>
  <c r="E47" i="8"/>
  <c r="F47" i="8"/>
  <c r="E48" i="8"/>
  <c r="F48" i="8"/>
  <c r="E49" i="8"/>
  <c r="F49" i="8"/>
  <c r="E50" i="8"/>
  <c r="F50" i="8"/>
  <c r="F3" i="8"/>
  <c r="E3" i="8"/>
  <c r="A1" i="8"/>
  <c r="L46" i="1"/>
  <c r="C50" i="7"/>
  <c r="A1" i="7"/>
  <c r="G3" i="7"/>
  <c r="F3" i="7"/>
  <c r="E4" i="6"/>
  <c r="F4" i="6"/>
  <c r="E5" i="6"/>
  <c r="F5" i="6"/>
  <c r="E6" i="6"/>
  <c r="F6" i="6"/>
  <c r="E7" i="6"/>
  <c r="F7" i="6"/>
  <c r="E8" i="6"/>
  <c r="F8" i="6"/>
  <c r="E9" i="6"/>
  <c r="F9" i="6"/>
  <c r="E10" i="6"/>
  <c r="F10" i="6"/>
  <c r="E11" i="6"/>
  <c r="F11" i="6"/>
  <c r="E12" i="6"/>
  <c r="F12" i="6"/>
  <c r="E13" i="6"/>
  <c r="F13" i="6"/>
  <c r="E14" i="6"/>
  <c r="F14" i="6"/>
  <c r="E15" i="6"/>
  <c r="F15" i="6"/>
  <c r="E16" i="6"/>
  <c r="F16" i="6"/>
  <c r="E17" i="6"/>
  <c r="F17" i="6"/>
  <c r="E18" i="6"/>
  <c r="F18" i="6"/>
  <c r="E19" i="6"/>
  <c r="F19" i="6"/>
  <c r="E20" i="6"/>
  <c r="F20" i="6"/>
  <c r="E21" i="6"/>
  <c r="F21" i="6"/>
  <c r="E23" i="6"/>
  <c r="F23" i="6"/>
  <c r="E24" i="6"/>
  <c r="F24" i="6"/>
  <c r="E25" i="6"/>
  <c r="F25" i="6"/>
  <c r="E26" i="6"/>
  <c r="F26" i="6"/>
  <c r="E27" i="6"/>
  <c r="F27" i="6"/>
  <c r="E28" i="6"/>
  <c r="F28" i="6"/>
  <c r="E29" i="6"/>
  <c r="F29" i="6"/>
  <c r="E30" i="6"/>
  <c r="F30" i="6"/>
  <c r="E31" i="6"/>
  <c r="F31" i="6"/>
  <c r="E32" i="6"/>
  <c r="F32" i="6"/>
  <c r="E33" i="6"/>
  <c r="F33" i="6"/>
  <c r="E34" i="6"/>
  <c r="F34" i="6"/>
  <c r="E35" i="6"/>
  <c r="F35" i="6"/>
  <c r="E36" i="6"/>
  <c r="F36" i="6"/>
  <c r="E37" i="6"/>
  <c r="F37" i="6"/>
  <c r="E38" i="6"/>
  <c r="F38" i="6"/>
  <c r="E39" i="6"/>
  <c r="F39" i="6"/>
  <c r="E40" i="6"/>
  <c r="F40" i="6"/>
  <c r="E41" i="6"/>
  <c r="F41" i="6"/>
  <c r="E43" i="6"/>
  <c r="F43" i="6"/>
  <c r="E44" i="6"/>
  <c r="F44" i="6"/>
  <c r="E45" i="6"/>
  <c r="F45" i="6"/>
  <c r="E46" i="6"/>
  <c r="F46" i="6"/>
  <c r="E47" i="6"/>
  <c r="F47" i="6"/>
  <c r="E48" i="6"/>
  <c r="F48" i="6"/>
  <c r="E49" i="6"/>
  <c r="F49" i="6"/>
  <c r="E50" i="6"/>
  <c r="F50" i="6"/>
  <c r="E51" i="6"/>
  <c r="F51" i="6"/>
  <c r="E52" i="6"/>
  <c r="F52" i="6"/>
  <c r="E53" i="6"/>
  <c r="F53" i="6"/>
  <c r="E54" i="6"/>
  <c r="F54" i="6"/>
  <c r="E55" i="6"/>
  <c r="F55" i="6"/>
  <c r="E56" i="6"/>
  <c r="F56" i="6"/>
  <c r="E57" i="6"/>
  <c r="F57" i="6"/>
  <c r="E58" i="6"/>
  <c r="F58" i="6"/>
  <c r="E59" i="6"/>
  <c r="F59" i="6"/>
  <c r="E60" i="6"/>
  <c r="F60" i="6"/>
  <c r="E61" i="6"/>
  <c r="F61" i="6"/>
  <c r="E62" i="6"/>
  <c r="F62" i="6"/>
  <c r="E63" i="6"/>
  <c r="F63" i="6"/>
  <c r="E64" i="6"/>
  <c r="F64" i="6"/>
  <c r="E65" i="6"/>
  <c r="F65" i="6"/>
  <c r="E66" i="6"/>
  <c r="F66" i="6"/>
  <c r="E67" i="6"/>
  <c r="F67" i="6"/>
  <c r="E68" i="6"/>
  <c r="F68" i="6"/>
  <c r="E69" i="6"/>
  <c r="F69" i="6"/>
  <c r="E70" i="6"/>
  <c r="F70" i="6"/>
  <c r="E71" i="6"/>
  <c r="F71" i="6"/>
  <c r="E72" i="6"/>
  <c r="F72" i="6"/>
  <c r="E73" i="6"/>
  <c r="F73" i="6"/>
  <c r="E74" i="6"/>
  <c r="F74" i="6"/>
  <c r="E75" i="6"/>
  <c r="F75" i="6"/>
  <c r="E76" i="6"/>
  <c r="F76" i="6"/>
  <c r="E77" i="6"/>
  <c r="F77" i="6"/>
  <c r="E78" i="6"/>
  <c r="F78" i="6"/>
  <c r="E79" i="6"/>
  <c r="F79" i="6"/>
  <c r="E80" i="6"/>
  <c r="F80" i="6"/>
  <c r="E81" i="6"/>
  <c r="F81" i="6"/>
  <c r="E82" i="6"/>
  <c r="F82" i="6"/>
  <c r="E83" i="6"/>
  <c r="F83" i="6"/>
  <c r="E84" i="6"/>
  <c r="F84" i="6"/>
  <c r="E85" i="6"/>
  <c r="F85" i="6"/>
  <c r="E86" i="6"/>
  <c r="F86" i="6"/>
  <c r="E87" i="6"/>
  <c r="F87" i="6"/>
  <c r="E88" i="6"/>
  <c r="F88" i="6"/>
  <c r="E89" i="6"/>
  <c r="F89" i="6"/>
  <c r="E90" i="6"/>
  <c r="F90" i="6"/>
  <c r="E91" i="6"/>
  <c r="F91" i="6"/>
  <c r="E92" i="6"/>
  <c r="F92" i="6"/>
  <c r="E93" i="6"/>
  <c r="F93" i="6"/>
  <c r="E94" i="6"/>
  <c r="F94" i="6"/>
  <c r="E95" i="6"/>
  <c r="F95" i="6"/>
  <c r="E96" i="6"/>
  <c r="F96" i="6"/>
  <c r="E97" i="6"/>
  <c r="F97" i="6"/>
  <c r="E98" i="6"/>
  <c r="F98" i="6"/>
  <c r="E99" i="6"/>
  <c r="F99" i="6"/>
  <c r="E100" i="6"/>
  <c r="F100" i="6"/>
  <c r="E101" i="6"/>
  <c r="F101" i="6"/>
  <c r="E102" i="6"/>
  <c r="F102" i="6"/>
  <c r="E103" i="6"/>
  <c r="F103" i="6"/>
  <c r="C104" i="6"/>
  <c r="F3" i="6"/>
  <c r="E3" i="6"/>
  <c r="A1" i="6"/>
  <c r="E4" i="5"/>
  <c r="F4" i="5"/>
  <c r="E5" i="5"/>
  <c r="F5" i="5"/>
  <c r="E6" i="5"/>
  <c r="F6" i="5"/>
  <c r="E7" i="5"/>
  <c r="F7" i="5"/>
  <c r="E8" i="5"/>
  <c r="F8" i="5"/>
  <c r="E9" i="5"/>
  <c r="F9" i="5"/>
  <c r="E10" i="5"/>
  <c r="F10" i="5"/>
  <c r="E11" i="5"/>
  <c r="F11" i="5"/>
  <c r="E12" i="5"/>
  <c r="F12" i="5"/>
  <c r="E13" i="5"/>
  <c r="F13" i="5"/>
  <c r="E14" i="5"/>
  <c r="F14" i="5"/>
  <c r="E15" i="5"/>
  <c r="F15" i="5"/>
  <c r="E18" i="5"/>
  <c r="F18" i="5"/>
  <c r="E19" i="5"/>
  <c r="F19" i="5"/>
  <c r="E20" i="5"/>
  <c r="F20" i="5"/>
  <c r="E21" i="5"/>
  <c r="F21" i="5"/>
  <c r="E22" i="5"/>
  <c r="F22" i="5"/>
  <c r="E23" i="5"/>
  <c r="F23" i="5"/>
  <c r="E25" i="5"/>
  <c r="F25" i="5"/>
  <c r="E26" i="5"/>
  <c r="F26" i="5"/>
  <c r="E27" i="5"/>
  <c r="F27" i="5"/>
  <c r="E28" i="5"/>
  <c r="F28" i="5"/>
  <c r="E29" i="5"/>
  <c r="F29" i="5"/>
  <c r="E30" i="5"/>
  <c r="F30" i="5"/>
  <c r="C31" i="5"/>
  <c r="F3" i="5"/>
  <c r="E3" i="5"/>
  <c r="A1" i="5"/>
  <c r="E4" i="3"/>
  <c r="F4" i="3"/>
  <c r="E5" i="3"/>
  <c r="F5" i="3"/>
  <c r="E6" i="3"/>
  <c r="F6" i="3"/>
  <c r="E7" i="3"/>
  <c r="F7" i="3"/>
  <c r="E8" i="3"/>
  <c r="F8" i="3"/>
  <c r="E9" i="3"/>
  <c r="F9" i="3"/>
  <c r="E10" i="3"/>
  <c r="F10" i="3"/>
  <c r="E11" i="3"/>
  <c r="F11" i="3"/>
  <c r="E12" i="3"/>
  <c r="F12" i="3"/>
  <c r="E13" i="3"/>
  <c r="F13" i="3"/>
  <c r="E14" i="3"/>
  <c r="F14" i="3"/>
  <c r="E15" i="3"/>
  <c r="F15" i="3"/>
  <c r="E16" i="3"/>
  <c r="F16" i="3"/>
  <c r="E17" i="3"/>
  <c r="F17" i="3"/>
  <c r="E18" i="3"/>
  <c r="F18" i="3"/>
  <c r="E19" i="3"/>
  <c r="F19" i="3"/>
  <c r="E20" i="3"/>
  <c r="F20" i="3"/>
  <c r="E21" i="3"/>
  <c r="F21" i="3"/>
  <c r="E22" i="3"/>
  <c r="F22" i="3"/>
  <c r="E23" i="3"/>
  <c r="F23" i="3"/>
  <c r="E24" i="3"/>
  <c r="F24" i="3"/>
  <c r="E25" i="3"/>
  <c r="F25" i="3"/>
  <c r="E26" i="3"/>
  <c r="F26" i="3"/>
  <c r="E27" i="3"/>
  <c r="F27" i="3"/>
  <c r="E29" i="3"/>
  <c r="F29" i="3"/>
  <c r="E30" i="3"/>
  <c r="F30" i="3"/>
  <c r="E31" i="3"/>
  <c r="F31" i="3"/>
  <c r="E32" i="3"/>
  <c r="F32" i="3"/>
  <c r="E33" i="3"/>
  <c r="F33" i="3"/>
  <c r="E34" i="3"/>
  <c r="F34" i="3"/>
  <c r="E35" i="3"/>
  <c r="F35" i="3"/>
  <c r="E36" i="3"/>
  <c r="F36" i="3"/>
  <c r="E37" i="3"/>
  <c r="F37" i="3"/>
  <c r="E38" i="3"/>
  <c r="F38" i="3"/>
  <c r="E39" i="3"/>
  <c r="F39" i="3"/>
  <c r="E40" i="3"/>
  <c r="F40" i="3"/>
  <c r="E41" i="3"/>
  <c r="F41" i="3"/>
  <c r="E42" i="3"/>
  <c r="F42" i="3"/>
  <c r="E43" i="3"/>
  <c r="F43" i="3"/>
  <c r="E44" i="3"/>
  <c r="F44" i="3"/>
  <c r="E45" i="3"/>
  <c r="F45" i="3"/>
  <c r="E46" i="3"/>
  <c r="F46" i="3"/>
  <c r="E47" i="3"/>
  <c r="F47" i="3"/>
  <c r="E48" i="3"/>
  <c r="F48" i="3"/>
  <c r="E49" i="3"/>
  <c r="F49" i="3"/>
  <c r="E50" i="3"/>
  <c r="F50" i="3"/>
  <c r="E51" i="3"/>
  <c r="F51" i="3"/>
  <c r="E52" i="3"/>
  <c r="F52" i="3"/>
  <c r="E53" i="3"/>
  <c r="F53" i="3"/>
  <c r="E54" i="3"/>
  <c r="F54" i="3"/>
  <c r="E55" i="3"/>
  <c r="F55" i="3"/>
  <c r="E56" i="3"/>
  <c r="F56" i="3"/>
  <c r="E57" i="3"/>
  <c r="F57" i="3"/>
  <c r="E58" i="3"/>
  <c r="F58" i="3"/>
  <c r="E59" i="3"/>
  <c r="F59" i="3"/>
  <c r="E60" i="3"/>
  <c r="F60" i="3"/>
  <c r="E61" i="3"/>
  <c r="F61" i="3"/>
  <c r="C62" i="3"/>
  <c r="F3" i="3"/>
  <c r="E3" i="3"/>
  <c r="A1" i="3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E14" i="1"/>
  <c r="F14" i="1"/>
  <c r="G14" i="1"/>
  <c r="H14" i="1"/>
  <c r="I14" i="1"/>
  <c r="J14" i="1"/>
  <c r="K14" i="1"/>
  <c r="L14" i="1"/>
  <c r="M14" i="1"/>
  <c r="N14" i="1"/>
  <c r="O14" i="1"/>
  <c r="P14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F19" i="1"/>
  <c r="G19" i="1"/>
  <c r="H19" i="1"/>
  <c r="J19" i="1"/>
  <c r="K19" i="1"/>
  <c r="L19" i="1"/>
  <c r="M19" i="1"/>
  <c r="N19" i="1"/>
  <c r="O19" i="1"/>
  <c r="P19" i="1"/>
  <c r="Q19" i="1"/>
  <c r="R19" i="1"/>
  <c r="S19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E26" i="1"/>
  <c r="F26" i="1"/>
  <c r="G26" i="1"/>
  <c r="H26" i="1"/>
  <c r="I26" i="1"/>
  <c r="J26" i="1"/>
  <c r="M26" i="1"/>
  <c r="N26" i="1"/>
  <c r="O26" i="1"/>
  <c r="P26" i="1"/>
  <c r="Q26" i="1"/>
  <c r="R26" i="1"/>
  <c r="S26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E30" i="1"/>
  <c r="F30" i="1"/>
  <c r="G30" i="1"/>
  <c r="H30" i="1"/>
  <c r="I30" i="1"/>
  <c r="J30" i="1"/>
  <c r="K30" i="1"/>
  <c r="L30" i="1"/>
  <c r="M30" i="1"/>
  <c r="N30" i="1"/>
  <c r="O30" i="1"/>
  <c r="R30" i="1"/>
  <c r="S30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E39" i="1"/>
  <c r="G39" i="1"/>
  <c r="H39" i="1"/>
  <c r="I39" i="1"/>
  <c r="J39" i="1"/>
  <c r="K39" i="1"/>
  <c r="L39" i="1"/>
  <c r="N39" i="1"/>
  <c r="O39" i="1"/>
  <c r="P39" i="1"/>
  <c r="Q39" i="1"/>
  <c r="R39" i="1"/>
  <c r="S39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E44" i="1"/>
  <c r="F44" i="1"/>
  <c r="G44" i="1"/>
  <c r="H44" i="1"/>
  <c r="K44" i="1"/>
  <c r="L44" i="1"/>
  <c r="M44" i="1"/>
  <c r="N44" i="1"/>
  <c r="O44" i="1"/>
  <c r="P44" i="1"/>
  <c r="Q44" i="1"/>
  <c r="R44" i="1"/>
  <c r="S44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E46" i="1"/>
  <c r="F46" i="1"/>
  <c r="G46" i="1"/>
  <c r="H46" i="1"/>
  <c r="I46" i="1"/>
  <c r="J46" i="1"/>
  <c r="N46" i="1"/>
  <c r="O46" i="1"/>
  <c r="P46" i="1"/>
  <c r="Q46" i="1"/>
  <c r="R46" i="1"/>
  <c r="S46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E48" i="1"/>
  <c r="H48" i="1"/>
  <c r="I48" i="1"/>
  <c r="J48" i="1"/>
  <c r="K48" i="1"/>
  <c r="L48" i="1"/>
  <c r="M48" i="1"/>
  <c r="N48" i="1"/>
  <c r="O48" i="1"/>
  <c r="P48" i="1"/>
  <c r="Q48" i="1"/>
  <c r="R48" i="1"/>
  <c r="S48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E51" i="1"/>
  <c r="F51" i="1"/>
  <c r="G51" i="1"/>
  <c r="H51" i="1"/>
  <c r="I51" i="1"/>
  <c r="L51" i="1"/>
  <c r="N51" i="1"/>
  <c r="O51" i="1"/>
  <c r="P51" i="1"/>
  <c r="Q51" i="1"/>
  <c r="R51" i="1"/>
  <c r="S51" i="1"/>
  <c r="E52" i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E56" i="1"/>
  <c r="F56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E57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E59" i="1"/>
  <c r="F59" i="1"/>
  <c r="G59" i="1"/>
  <c r="H59" i="1"/>
  <c r="I59" i="1"/>
  <c r="J59" i="1"/>
  <c r="K59" i="1"/>
  <c r="L59" i="1"/>
  <c r="M59" i="1"/>
  <c r="O59" i="1"/>
  <c r="P59" i="1"/>
  <c r="Q59" i="1"/>
  <c r="R59" i="1"/>
  <c r="S59" i="1"/>
  <c r="E60" i="1"/>
  <c r="F60" i="1"/>
  <c r="G60" i="1"/>
  <c r="H60" i="1"/>
  <c r="I60" i="1"/>
  <c r="J60" i="1"/>
  <c r="K60" i="1"/>
  <c r="L60" i="1"/>
  <c r="M60" i="1"/>
  <c r="N60" i="1"/>
  <c r="P60" i="1"/>
  <c r="Q60" i="1"/>
  <c r="R60" i="1"/>
  <c r="S60" i="1"/>
  <c r="E61" i="1"/>
  <c r="F61" i="1"/>
  <c r="G61" i="1"/>
  <c r="H61" i="1"/>
  <c r="I61" i="1"/>
  <c r="J61" i="1"/>
  <c r="K61" i="1"/>
  <c r="L61" i="1"/>
  <c r="O61" i="1"/>
  <c r="P61" i="1"/>
  <c r="Q61" i="1"/>
  <c r="R61" i="1"/>
  <c r="S61" i="1"/>
  <c r="E62" i="1"/>
  <c r="F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E63" i="1"/>
  <c r="F63" i="1"/>
  <c r="G63" i="1"/>
  <c r="H63" i="1"/>
  <c r="I63" i="1"/>
  <c r="J63" i="1"/>
  <c r="K63" i="1"/>
  <c r="L63" i="1"/>
  <c r="M63" i="1"/>
  <c r="N63" i="1"/>
  <c r="O63" i="1"/>
  <c r="P63" i="1"/>
  <c r="Q63" i="1"/>
  <c r="R63" i="1"/>
  <c r="S63" i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E65" i="1"/>
  <c r="F65" i="1"/>
  <c r="G65" i="1"/>
  <c r="H65" i="1"/>
  <c r="I65" i="1"/>
  <c r="J65" i="1"/>
  <c r="K65" i="1"/>
  <c r="L65" i="1"/>
  <c r="M65" i="1"/>
  <c r="N65" i="1"/>
  <c r="O65" i="1"/>
  <c r="P65" i="1"/>
  <c r="Q65" i="1"/>
  <c r="R65" i="1"/>
  <c r="S65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E67" i="1"/>
  <c r="F67" i="1"/>
  <c r="G67" i="1"/>
  <c r="H67" i="1"/>
  <c r="I67" i="1"/>
  <c r="J67" i="1"/>
  <c r="K67" i="1"/>
  <c r="L67" i="1"/>
  <c r="M67" i="1"/>
  <c r="N67" i="1"/>
  <c r="O67" i="1"/>
  <c r="P67" i="1"/>
  <c r="Q67" i="1"/>
  <c r="R67" i="1"/>
  <c r="S67" i="1"/>
  <c r="E68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E69" i="1"/>
  <c r="F69" i="1"/>
  <c r="G69" i="1"/>
  <c r="H69" i="1"/>
  <c r="I69" i="1"/>
  <c r="J69" i="1"/>
  <c r="K69" i="1"/>
  <c r="L69" i="1"/>
  <c r="M69" i="1"/>
  <c r="N69" i="1"/>
  <c r="O69" i="1"/>
  <c r="P69" i="1"/>
  <c r="Q69" i="1"/>
  <c r="R69" i="1"/>
  <c r="S69" i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E71" i="1"/>
  <c r="G71" i="1"/>
  <c r="H71" i="1"/>
  <c r="I71" i="1"/>
  <c r="K71" i="1"/>
  <c r="L71" i="1"/>
  <c r="M71" i="1"/>
  <c r="N71" i="1"/>
  <c r="P71" i="1"/>
  <c r="Q71" i="1"/>
  <c r="R71" i="1"/>
  <c r="S71" i="1"/>
  <c r="E72" i="1"/>
  <c r="F72" i="1"/>
  <c r="G72" i="1"/>
  <c r="H72" i="1"/>
  <c r="I72" i="1"/>
  <c r="J72" i="1"/>
  <c r="K72" i="1"/>
  <c r="L72" i="1"/>
  <c r="M72" i="1"/>
  <c r="N72" i="1"/>
  <c r="O72" i="1"/>
  <c r="P72" i="1"/>
  <c r="Q72" i="1"/>
  <c r="R72" i="1"/>
  <c r="S72" i="1"/>
  <c r="E73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E74" i="1"/>
  <c r="F74" i="1"/>
  <c r="G74" i="1"/>
  <c r="H74" i="1"/>
  <c r="I74" i="1"/>
  <c r="J74" i="1"/>
  <c r="K74" i="1"/>
  <c r="L74" i="1"/>
  <c r="M74" i="1"/>
  <c r="O74" i="1"/>
  <c r="P74" i="1"/>
  <c r="R74" i="1"/>
  <c r="S74" i="1"/>
  <c r="E75" i="1"/>
  <c r="F75" i="1"/>
  <c r="G75" i="1"/>
  <c r="H75" i="1"/>
  <c r="I75" i="1"/>
  <c r="J75" i="1"/>
  <c r="K75" i="1"/>
  <c r="L75" i="1"/>
  <c r="M75" i="1"/>
  <c r="N75" i="1"/>
  <c r="O75" i="1"/>
  <c r="P75" i="1"/>
  <c r="Q75" i="1"/>
  <c r="R75" i="1"/>
  <c r="S75" i="1"/>
  <c r="E76" i="1"/>
  <c r="F76" i="1"/>
  <c r="G76" i="1"/>
  <c r="H76" i="1"/>
  <c r="I76" i="1"/>
  <c r="J76" i="1"/>
  <c r="K76" i="1"/>
  <c r="L76" i="1"/>
  <c r="M76" i="1"/>
  <c r="N76" i="1"/>
  <c r="P76" i="1"/>
  <c r="Q76" i="1"/>
  <c r="S76" i="1"/>
  <c r="E77" i="1"/>
  <c r="F77" i="1"/>
  <c r="G77" i="1"/>
  <c r="I77" i="1"/>
  <c r="K77" i="1"/>
  <c r="L77" i="1"/>
  <c r="M77" i="1"/>
  <c r="N77" i="1"/>
  <c r="O77" i="1"/>
  <c r="P77" i="1"/>
  <c r="Q77" i="1"/>
  <c r="R77" i="1"/>
  <c r="S77" i="1"/>
  <c r="E78" i="1"/>
  <c r="I78" i="1"/>
  <c r="J78" i="1"/>
  <c r="K78" i="1"/>
  <c r="L78" i="1"/>
  <c r="M78" i="1"/>
  <c r="N78" i="1"/>
  <c r="O78" i="1"/>
  <c r="P78" i="1"/>
  <c r="Q78" i="1"/>
  <c r="R78" i="1"/>
  <c r="S78" i="1"/>
  <c r="E79" i="1"/>
  <c r="F79" i="1"/>
  <c r="G79" i="1"/>
  <c r="H79" i="1"/>
  <c r="I79" i="1"/>
  <c r="J79" i="1"/>
  <c r="K79" i="1"/>
  <c r="L79" i="1"/>
  <c r="M79" i="1"/>
  <c r="N79" i="1"/>
  <c r="O79" i="1"/>
  <c r="P79" i="1"/>
  <c r="Q79" i="1"/>
  <c r="R79" i="1"/>
  <c r="S79" i="1"/>
  <c r="E80" i="1"/>
  <c r="F80" i="1"/>
  <c r="G80" i="1"/>
  <c r="H80" i="1"/>
  <c r="I80" i="1"/>
  <c r="J80" i="1"/>
  <c r="K80" i="1"/>
  <c r="L80" i="1"/>
  <c r="M80" i="1"/>
  <c r="N80" i="1"/>
  <c r="O80" i="1"/>
  <c r="P80" i="1"/>
  <c r="Q80" i="1"/>
  <c r="R80" i="1"/>
  <c r="S80" i="1"/>
  <c r="E81" i="1"/>
  <c r="F81" i="1"/>
  <c r="G81" i="1"/>
  <c r="H81" i="1"/>
  <c r="I81" i="1"/>
  <c r="J81" i="1"/>
  <c r="K81" i="1"/>
  <c r="L81" i="1"/>
  <c r="M81" i="1"/>
  <c r="N81" i="1"/>
  <c r="O81" i="1"/>
  <c r="P81" i="1"/>
  <c r="Q81" i="1"/>
  <c r="R81" i="1"/>
  <c r="S81" i="1"/>
  <c r="E82" i="1"/>
  <c r="F82" i="1"/>
  <c r="G82" i="1"/>
  <c r="H82" i="1"/>
  <c r="I82" i="1"/>
  <c r="J82" i="1"/>
  <c r="K82" i="1"/>
  <c r="L82" i="1"/>
  <c r="M82" i="1"/>
  <c r="N82" i="1"/>
  <c r="O82" i="1"/>
  <c r="P82" i="1"/>
  <c r="Q82" i="1"/>
  <c r="R82" i="1"/>
  <c r="S82" i="1"/>
  <c r="E83" i="1"/>
  <c r="F83" i="1"/>
  <c r="G83" i="1"/>
  <c r="H83" i="1"/>
  <c r="I83" i="1"/>
  <c r="J83" i="1"/>
  <c r="K83" i="1"/>
  <c r="L83" i="1"/>
  <c r="M83" i="1"/>
  <c r="N83" i="1"/>
  <c r="O83" i="1"/>
  <c r="P83" i="1"/>
  <c r="Q83" i="1"/>
  <c r="R83" i="1"/>
  <c r="S83" i="1"/>
  <c r="E84" i="1"/>
  <c r="F84" i="1"/>
  <c r="G84" i="1"/>
  <c r="H84" i="1"/>
  <c r="I84" i="1"/>
  <c r="J84" i="1"/>
  <c r="K84" i="1"/>
  <c r="L84" i="1"/>
  <c r="M84" i="1"/>
  <c r="N84" i="1"/>
  <c r="O84" i="1"/>
  <c r="P84" i="1"/>
  <c r="S84" i="1"/>
  <c r="E85" i="1"/>
  <c r="F85" i="1"/>
  <c r="G85" i="1"/>
  <c r="H85" i="1"/>
  <c r="I85" i="1"/>
  <c r="J85" i="1"/>
  <c r="K85" i="1"/>
  <c r="L85" i="1"/>
  <c r="M85" i="1"/>
  <c r="N85" i="1"/>
  <c r="O85" i="1"/>
  <c r="P85" i="1"/>
  <c r="Q85" i="1"/>
  <c r="R85" i="1"/>
  <c r="S85" i="1"/>
  <c r="E86" i="1"/>
  <c r="F86" i="1"/>
  <c r="G86" i="1"/>
  <c r="H86" i="1"/>
  <c r="I86" i="1"/>
  <c r="J86" i="1"/>
  <c r="K86" i="1"/>
  <c r="L86" i="1"/>
  <c r="M86" i="1"/>
  <c r="N86" i="1"/>
  <c r="O86" i="1"/>
  <c r="P86" i="1"/>
  <c r="Q86" i="1"/>
  <c r="R86" i="1"/>
  <c r="S86" i="1"/>
  <c r="E87" i="1"/>
  <c r="F87" i="1"/>
  <c r="G87" i="1"/>
  <c r="H87" i="1"/>
  <c r="I87" i="1"/>
  <c r="J87" i="1"/>
  <c r="K87" i="1"/>
  <c r="L87" i="1"/>
  <c r="M87" i="1"/>
  <c r="N87" i="1"/>
  <c r="O87" i="1"/>
  <c r="P87" i="1"/>
  <c r="Q87" i="1"/>
  <c r="R87" i="1"/>
  <c r="S87" i="1"/>
  <c r="E88" i="1"/>
  <c r="F88" i="1"/>
  <c r="G88" i="1"/>
  <c r="H88" i="1"/>
  <c r="I88" i="1"/>
  <c r="J88" i="1"/>
  <c r="K88" i="1"/>
  <c r="L88" i="1"/>
  <c r="M88" i="1"/>
  <c r="N88" i="1"/>
  <c r="O88" i="1"/>
  <c r="P88" i="1"/>
  <c r="Q88" i="1"/>
  <c r="R88" i="1"/>
  <c r="S88" i="1"/>
  <c r="E89" i="1"/>
  <c r="F89" i="1"/>
  <c r="G89" i="1"/>
  <c r="H89" i="1"/>
  <c r="I89" i="1"/>
  <c r="J89" i="1"/>
  <c r="K89" i="1"/>
  <c r="L89" i="1"/>
  <c r="M89" i="1"/>
  <c r="N89" i="1"/>
  <c r="O89" i="1"/>
  <c r="P89" i="1"/>
  <c r="Q89" i="1"/>
  <c r="R89" i="1"/>
  <c r="S89" i="1"/>
  <c r="F2" i="1"/>
  <c r="G2" i="1"/>
  <c r="H2" i="1"/>
  <c r="I2" i="1"/>
  <c r="J2" i="1"/>
  <c r="K2" i="1"/>
  <c r="L2" i="1"/>
  <c r="M2" i="1"/>
  <c r="N2" i="1"/>
  <c r="O2" i="1"/>
  <c r="P2" i="1"/>
  <c r="Q2" i="1"/>
  <c r="R2" i="1"/>
  <c r="S2" i="1"/>
  <c r="E2" i="1"/>
  <c r="B91" i="1"/>
  <c r="B90" i="1"/>
  <c r="C63" i="3" l="1"/>
  <c r="L4" i="7"/>
  <c r="F10" i="7"/>
  <c r="L90" i="1"/>
  <c r="O90" i="1"/>
  <c r="G90" i="1"/>
  <c r="N90" i="1"/>
  <c r="F90" i="1"/>
  <c r="F91" i="1" s="1"/>
  <c r="E62" i="3"/>
  <c r="C32" i="5"/>
  <c r="C51" i="7"/>
  <c r="F104" i="6"/>
  <c r="E104" i="6"/>
  <c r="C105" i="6"/>
  <c r="F62" i="3"/>
  <c r="I19" i="1" s="1"/>
  <c r="C52" i="8"/>
  <c r="F51" i="8"/>
  <c r="E51" i="8"/>
  <c r="F50" i="7"/>
  <c r="G50" i="7"/>
  <c r="F31" i="5"/>
  <c r="E31" i="5"/>
  <c r="R32" i="1" l="1"/>
  <c r="E19" i="1"/>
  <c r="E90" i="1" s="1"/>
  <c r="E91" i="1" s="1"/>
  <c r="E3" i="9" s="1"/>
  <c r="E105" i="6"/>
  <c r="I90" i="1"/>
  <c r="I94" i="1" s="1"/>
  <c r="G91" i="1"/>
  <c r="E5" i="9" s="1"/>
  <c r="D5" i="9"/>
  <c r="L91" i="1"/>
  <c r="E10" i="9" s="1"/>
  <c r="D10" i="9"/>
  <c r="N94" i="1"/>
  <c r="D12" i="9"/>
  <c r="N91" i="1"/>
  <c r="E12" i="9" s="1"/>
  <c r="O94" i="1"/>
  <c r="D13" i="9"/>
  <c r="O91" i="1"/>
  <c r="E13" i="9" s="1"/>
  <c r="E4" i="9"/>
  <c r="D4" i="9"/>
  <c r="G94" i="1"/>
  <c r="R90" i="1"/>
  <c r="F94" i="1"/>
  <c r="E63" i="3"/>
  <c r="M46" i="1"/>
  <c r="S32" i="1"/>
  <c r="J77" i="1"/>
  <c r="J90" i="1" s="1"/>
  <c r="J91" i="1" s="1"/>
  <c r="H77" i="1"/>
  <c r="E52" i="8"/>
  <c r="P30" i="1"/>
  <c r="P90" i="1" s="1"/>
  <c r="Q30" i="1"/>
  <c r="E32" i="5"/>
  <c r="F51" i="7"/>
  <c r="K46" i="1"/>
  <c r="K90" i="1" s="1"/>
  <c r="D3" i="9" l="1"/>
  <c r="F3" i="9" s="1"/>
  <c r="E94" i="1"/>
  <c r="D7" i="9"/>
  <c r="F5" i="9"/>
  <c r="I91" i="1"/>
  <c r="E7" i="9" s="1"/>
  <c r="F10" i="9"/>
  <c r="R94" i="1"/>
  <c r="R91" i="1"/>
  <c r="E16" i="9" s="1"/>
  <c r="D16" i="9"/>
  <c r="F13" i="9"/>
  <c r="P91" i="1"/>
  <c r="E14" i="9" s="1"/>
  <c r="D14" i="9"/>
  <c r="K91" i="1"/>
  <c r="E9" i="9" s="1"/>
  <c r="D9" i="9"/>
  <c r="F12" i="9"/>
  <c r="E8" i="9"/>
  <c r="D8" i="9"/>
  <c r="F4" i="9"/>
  <c r="S90" i="1"/>
  <c r="Q90" i="1"/>
  <c r="J94" i="1"/>
  <c r="M90" i="1"/>
  <c r="H90" i="1"/>
  <c r="P94" i="1"/>
  <c r="F7" i="9" l="1"/>
  <c r="F9" i="9"/>
  <c r="H94" i="1"/>
  <c r="D6" i="9"/>
  <c r="H91" i="1"/>
  <c r="E6" i="9" s="1"/>
  <c r="Q94" i="1"/>
  <c r="Q91" i="1"/>
  <c r="E15" i="9" s="1"/>
  <c r="D15" i="9"/>
  <c r="F16" i="9"/>
  <c r="D17" i="9"/>
  <c r="S91" i="1"/>
  <c r="E17" i="9" s="1"/>
  <c r="F14" i="9"/>
  <c r="M91" i="1"/>
  <c r="E11" i="9" s="1"/>
  <c r="D11" i="9"/>
  <c r="F8" i="9"/>
  <c r="M94" i="1"/>
  <c r="S94" i="1"/>
  <c r="F17" i="9" l="1"/>
  <c r="F6" i="9"/>
  <c r="F15" i="9"/>
  <c r="F11" i="9"/>
  <c r="L94" i="1"/>
  <c r="K94" i="1" l="1"/>
</calcChain>
</file>

<file path=xl/sharedStrings.xml><?xml version="1.0" encoding="utf-8"?>
<sst xmlns="http://schemas.openxmlformats.org/spreadsheetml/2006/main" count="2378" uniqueCount="1137">
  <si>
    <t>County</t>
  </si>
  <si>
    <t>Ashland</t>
  </si>
  <si>
    <t>Jefferson</t>
  </si>
  <si>
    <t>Athens</t>
  </si>
  <si>
    <t>Hamilton</t>
  </si>
  <si>
    <t>Springfield</t>
  </si>
  <si>
    <t>Coshocton</t>
  </si>
  <si>
    <t>Cleveland</t>
  </si>
  <si>
    <t>Defiance</t>
  </si>
  <si>
    <t>Delaware</t>
  </si>
  <si>
    <t>Sandusky</t>
  </si>
  <si>
    <t>Columbus</t>
  </si>
  <si>
    <t>Xenia</t>
  </si>
  <si>
    <t>Cincinnati</t>
  </si>
  <si>
    <t>Logan</t>
  </si>
  <si>
    <t>Jackson</t>
  </si>
  <si>
    <t>Newark</t>
  </si>
  <si>
    <t>Marion</t>
  </si>
  <si>
    <t>Medina</t>
  </si>
  <si>
    <t>Dayton</t>
  </si>
  <si>
    <t>Paulding</t>
  </si>
  <si>
    <t>Ottawa</t>
  </si>
  <si>
    <t>Canton</t>
  </si>
  <si>
    <t>Warren</t>
  </si>
  <si>
    <t>Van Wert</t>
  </si>
  <si>
    <t>Bowling Green</t>
  </si>
  <si>
    <t>Adams</t>
  </si>
  <si>
    <t>Allen</t>
  </si>
  <si>
    <t>Ashtabula</t>
  </si>
  <si>
    <t>Auglaize</t>
  </si>
  <si>
    <t>Belmont</t>
  </si>
  <si>
    <t>Brown</t>
  </si>
  <si>
    <t>Butler</t>
  </si>
  <si>
    <t>Carroll</t>
  </si>
  <si>
    <t>Champaign</t>
  </si>
  <si>
    <t>Clark</t>
  </si>
  <si>
    <t>Clermont</t>
  </si>
  <si>
    <t>Clinton</t>
  </si>
  <si>
    <t>Columbiana</t>
  </si>
  <si>
    <t>Crawford</t>
  </si>
  <si>
    <t>Cuyahoga</t>
  </si>
  <si>
    <t>Darke</t>
  </si>
  <si>
    <t>Erie</t>
  </si>
  <si>
    <t>Fairfield</t>
  </si>
  <si>
    <t>Fayette</t>
  </si>
  <si>
    <t>Franklin</t>
  </si>
  <si>
    <t>Fulton</t>
  </si>
  <si>
    <t>Gallia</t>
  </si>
  <si>
    <t>Geauga</t>
  </si>
  <si>
    <t>Greene</t>
  </si>
  <si>
    <t>Guernsey</t>
  </si>
  <si>
    <t>Hancock</t>
  </si>
  <si>
    <t>Hardin</t>
  </si>
  <si>
    <t>Harrison</t>
  </si>
  <si>
    <t>Henry</t>
  </si>
  <si>
    <t>Highland</t>
  </si>
  <si>
    <t>Hocking</t>
  </si>
  <si>
    <t>Holmes</t>
  </si>
  <si>
    <t>Huron</t>
  </si>
  <si>
    <t>Knox</t>
  </si>
  <si>
    <t>Lake</t>
  </si>
  <si>
    <t>Lawrence</t>
  </si>
  <si>
    <t>Licking</t>
  </si>
  <si>
    <t>Lorain</t>
  </si>
  <si>
    <t>Lucas</t>
  </si>
  <si>
    <t>Madison</t>
  </si>
  <si>
    <t>Mahoning</t>
  </si>
  <si>
    <t>Meigs</t>
  </si>
  <si>
    <t>Mercer</t>
  </si>
  <si>
    <t>Miami</t>
  </si>
  <si>
    <t>Monroe</t>
  </si>
  <si>
    <t>Montgomery</t>
  </si>
  <si>
    <t>Morgan</t>
  </si>
  <si>
    <t>Morrow</t>
  </si>
  <si>
    <t>Muskingum</t>
  </si>
  <si>
    <t>Noble</t>
  </si>
  <si>
    <t>Perry</t>
  </si>
  <si>
    <t>Pickaway</t>
  </si>
  <si>
    <t>Pike</t>
  </si>
  <si>
    <t>Portage</t>
  </si>
  <si>
    <t>Preble</t>
  </si>
  <si>
    <t>Putnam</t>
  </si>
  <si>
    <t>Richland</t>
  </si>
  <si>
    <t>Ross</t>
  </si>
  <si>
    <t>Scioto</t>
  </si>
  <si>
    <t>Seneca</t>
  </si>
  <si>
    <t>Shelby</t>
  </si>
  <si>
    <t>Stark</t>
  </si>
  <si>
    <t>Summit</t>
  </si>
  <si>
    <t>Trumbull</t>
  </si>
  <si>
    <t>Tuscarawas</t>
  </si>
  <si>
    <t>Union</t>
  </si>
  <si>
    <t>Vinton</t>
  </si>
  <si>
    <t>Washington</t>
  </si>
  <si>
    <t>Wayne</t>
  </si>
  <si>
    <t>Williams</t>
  </si>
  <si>
    <t>Wood</t>
  </si>
  <si>
    <t>Wyandot</t>
  </si>
  <si>
    <t>Population</t>
  </si>
  <si>
    <t>1,5</t>
  </si>
  <si>
    <t>7,8</t>
  </si>
  <si>
    <t>12,13</t>
  </si>
  <si>
    <t>14,15</t>
  </si>
  <si>
    <t>7,9</t>
  </si>
  <si>
    <t>4,6</t>
  </si>
  <si>
    <t>Loveland</t>
  </si>
  <si>
    <t>Milford</t>
  </si>
  <si>
    <t>Goshen</t>
  </si>
  <si>
    <t>Municipality/Township</t>
  </si>
  <si>
    <t>Type</t>
  </si>
  <si>
    <t>District</t>
  </si>
  <si>
    <t>City</t>
  </si>
  <si>
    <t>Village</t>
  </si>
  <si>
    <t>Township</t>
  </si>
  <si>
    <t>CDP</t>
  </si>
  <si>
    <t>Bay Village</t>
  </si>
  <si>
    <t>Beachwood</t>
  </si>
  <si>
    <t>Bedford</t>
  </si>
  <si>
    <t>Bedford Heights</t>
  </si>
  <si>
    <t>Berea</t>
  </si>
  <si>
    <t>Brecksville</t>
  </si>
  <si>
    <t>Broadview Heights</t>
  </si>
  <si>
    <t>Brooklyn</t>
  </si>
  <si>
    <t>Cleveland Heights</t>
  </si>
  <si>
    <t>East Cleveland</t>
  </si>
  <si>
    <t>Euclid</t>
  </si>
  <si>
    <t>Garfield Heights</t>
  </si>
  <si>
    <t>Highland Heights</t>
  </si>
  <si>
    <t>Independence</t>
  </si>
  <si>
    <t>Lakewood</t>
  </si>
  <si>
    <t>Lyndhurst</t>
  </si>
  <si>
    <t>Maple Heights</t>
  </si>
  <si>
    <t>Mayfield Heights</t>
  </si>
  <si>
    <t>Middleburg Heights</t>
  </si>
  <si>
    <t>North Olmsted</t>
  </si>
  <si>
    <t>North Royalton</t>
  </si>
  <si>
    <t>Olmsted Falls</t>
  </si>
  <si>
    <t>Parma</t>
  </si>
  <si>
    <t>Parma Heights</t>
  </si>
  <si>
    <t>Pepper Pike</t>
  </si>
  <si>
    <t>Richmond Heights</t>
  </si>
  <si>
    <t>Rocky River</t>
  </si>
  <si>
    <t>Seven Hills</t>
  </si>
  <si>
    <t>Shaker Heights</t>
  </si>
  <si>
    <t>Solon</t>
  </si>
  <si>
    <t>South Euclid</t>
  </si>
  <si>
    <t>Strongsville</t>
  </si>
  <si>
    <t>University Heights</t>
  </si>
  <si>
    <t>Warrensville Heights</t>
  </si>
  <si>
    <t>Westlake</t>
  </si>
  <si>
    <t>Bentleyville</t>
  </si>
  <si>
    <t>Bratenahl</t>
  </si>
  <si>
    <t>Brooklyn Heights</t>
  </si>
  <si>
    <t>Chagrin Falls</t>
  </si>
  <si>
    <t>Cuyahoga Heights</t>
  </si>
  <si>
    <t>Gates Mills</t>
  </si>
  <si>
    <t>Glenwillow</t>
  </si>
  <si>
    <t>Highland Hills</t>
  </si>
  <si>
    <t>Hunting Valley</t>
  </si>
  <si>
    <t>Linndale</t>
  </si>
  <si>
    <t>Mayfield</t>
  </si>
  <si>
    <t>Moreland Hills</t>
  </si>
  <si>
    <t>Newburgh Heights</t>
  </si>
  <si>
    <t>North Randall</t>
  </si>
  <si>
    <t>Oakwood</t>
  </si>
  <si>
    <t>Orange</t>
  </si>
  <si>
    <t>Valley View</t>
  </si>
  <si>
    <t>Walton Hills</t>
  </si>
  <si>
    <t>Woodmere</t>
  </si>
  <si>
    <t>Olmsted</t>
  </si>
  <si>
    <t>Fairview Park</t>
  </si>
  <si>
    <t>Brook Park</t>
  </si>
  <si>
    <t>Bexley</t>
  </si>
  <si>
    <t>Canal Winchester</t>
  </si>
  <si>
    <t>Dublin</t>
  </si>
  <si>
    <t>Gahanna</t>
  </si>
  <si>
    <t>Grandview Heights</t>
  </si>
  <si>
    <t>Grove City</t>
  </si>
  <si>
    <t>Groveport</t>
  </si>
  <si>
    <t>Hilliard</t>
  </si>
  <si>
    <t>New Albany</t>
  </si>
  <si>
    <t>Pickerington</t>
  </si>
  <si>
    <t>Reynoldsburg</t>
  </si>
  <si>
    <t>Upper Arlington</t>
  </si>
  <si>
    <t>Westerville</t>
  </si>
  <si>
    <t>Whitehall</t>
  </si>
  <si>
    <t>Worthington</t>
  </si>
  <si>
    <t>Brice</t>
  </si>
  <si>
    <t>Harrisburg</t>
  </si>
  <si>
    <t>Lithopolis</t>
  </si>
  <si>
    <t>Lockbourne</t>
  </si>
  <si>
    <t>Marble Cliff</t>
  </si>
  <si>
    <t>Minerva Park</t>
  </si>
  <si>
    <t>Obetz</t>
  </si>
  <si>
    <t>Riverlea</t>
  </si>
  <si>
    <t>Urbancrest</t>
  </si>
  <si>
    <t>Valleyview</t>
  </si>
  <si>
    <t>Blendon</t>
  </si>
  <si>
    <t>Mifflin</t>
  </si>
  <si>
    <t>Norwich</t>
  </si>
  <si>
    <t>Plain</t>
  </si>
  <si>
    <t>Pleasant</t>
  </si>
  <si>
    <t>Prairie</t>
  </si>
  <si>
    <t>Sharon</t>
  </si>
  <si>
    <t>Truro</t>
  </si>
  <si>
    <t>Blacklick Estates</t>
  </si>
  <si>
    <t>Darbydale</t>
  </si>
  <si>
    <t>Huber Ridge</t>
  </si>
  <si>
    <t>Lake Darby</t>
  </si>
  <si>
    <t>Lincoln Village</t>
  </si>
  <si>
    <t>Precinct</t>
  </si>
  <si>
    <t>Franklin Township</t>
  </si>
  <si>
    <t>Jefferson Township</t>
  </si>
  <si>
    <t>Jefferson-A</t>
  </si>
  <si>
    <t>Jefferson-E</t>
  </si>
  <si>
    <t>Jefferson-B</t>
  </si>
  <si>
    <t>Jefferson-C</t>
  </si>
  <si>
    <t>Jefferson-D</t>
  </si>
  <si>
    <t>Jefferson-F</t>
  </si>
  <si>
    <t>Jefferson-G</t>
  </si>
  <si>
    <t>Jefferson-H</t>
  </si>
  <si>
    <t>Jefferson-I</t>
  </si>
  <si>
    <t>Jefferson-J</t>
  </si>
  <si>
    <t>Jefferson-A Precinct</t>
  </si>
  <si>
    <t>Block</t>
  </si>
  <si>
    <t>Franklin-A</t>
  </si>
  <si>
    <t>Franklin-B</t>
  </si>
  <si>
    <t>Franklin-C</t>
  </si>
  <si>
    <t>Franklin-D</t>
  </si>
  <si>
    <t>Franklin-F</t>
  </si>
  <si>
    <t>Franklin-C Precinct</t>
  </si>
  <si>
    <t>Franklin-C: D7</t>
  </si>
  <si>
    <t>Franklin-C: D8</t>
  </si>
  <si>
    <t>Jefferson-E Precinct</t>
  </si>
  <si>
    <t>Jefferson-E: D7</t>
  </si>
  <si>
    <t>Jefferson-A: D8</t>
  </si>
  <si>
    <t>Jefferson-A: D7</t>
  </si>
  <si>
    <t>Jefferson-E: D8</t>
  </si>
  <si>
    <t>Beavercreek</t>
  </si>
  <si>
    <t>Bellbrook</t>
  </si>
  <si>
    <t>Centerville</t>
  </si>
  <si>
    <t>Fairborn</t>
  </si>
  <si>
    <t>Kettering</t>
  </si>
  <si>
    <t>Bowersville</t>
  </si>
  <si>
    <t>Cedarville</t>
  </si>
  <si>
    <t>Clifton</t>
  </si>
  <si>
    <t>Jamestown</t>
  </si>
  <si>
    <t>Spring Valley</t>
  </si>
  <si>
    <t>Yellow Springs</t>
  </si>
  <si>
    <t>Bath</t>
  </si>
  <si>
    <t>Caesarscreek</t>
  </si>
  <si>
    <t>New Jasper</t>
  </si>
  <si>
    <t>Silvercreek</t>
  </si>
  <si>
    <t>Sugarcreek</t>
  </si>
  <si>
    <t>Shawnee Hills</t>
  </si>
  <si>
    <t>Wilberforce</t>
  </si>
  <si>
    <t>Wright-Patterson AFB</t>
  </si>
  <si>
    <t>Blue Ash</t>
  </si>
  <si>
    <t>Cheviot</t>
  </si>
  <si>
    <t>Deer Park</t>
  </si>
  <si>
    <t>Forest Park</t>
  </si>
  <si>
    <t>Village of Indian Hill</t>
  </si>
  <si>
    <t>Madiera</t>
  </si>
  <si>
    <t>Mount Healthy</t>
  </si>
  <si>
    <t>North College Hill</t>
  </si>
  <si>
    <t>Norwood</t>
  </si>
  <si>
    <t>Reading</t>
  </si>
  <si>
    <t>Sharonville</t>
  </si>
  <si>
    <t>Springdale</t>
  </si>
  <si>
    <t>Wyoming</t>
  </si>
  <si>
    <t>Addyston</t>
  </si>
  <si>
    <t>Amberley</t>
  </si>
  <si>
    <t>Arlington Heights</t>
  </si>
  <si>
    <t>Cleves</t>
  </si>
  <si>
    <t>Elmwood Place</t>
  </si>
  <si>
    <t>Evendale</t>
  </si>
  <si>
    <t>Fairfax</t>
  </si>
  <si>
    <t>Glendale</t>
  </si>
  <si>
    <t>Golf Manor</t>
  </si>
  <si>
    <t>Greenhills</t>
  </si>
  <si>
    <t>Lincoln Heights</t>
  </si>
  <si>
    <t>Lockland</t>
  </si>
  <si>
    <t>Mariemont</t>
  </si>
  <si>
    <t>Newtown</t>
  </si>
  <si>
    <t>North Bend</t>
  </si>
  <si>
    <t>Silverton</t>
  </si>
  <si>
    <t>St. Bernard</t>
  </si>
  <si>
    <t>Terrace Park</t>
  </si>
  <si>
    <t>Woodlawn</t>
  </si>
  <si>
    <t>Anderson</t>
  </si>
  <si>
    <t>Colerain</t>
  </si>
  <si>
    <t>Columbia</t>
  </si>
  <si>
    <t>Crosby</t>
  </si>
  <si>
    <t>Delhi</t>
  </si>
  <si>
    <t>Green</t>
  </si>
  <si>
    <t>Sycamore</t>
  </si>
  <si>
    <t>Symmes</t>
  </si>
  <si>
    <t>Whitewater</t>
  </si>
  <si>
    <t>Blue Jay</t>
  </si>
  <si>
    <t>Brecon</t>
  </si>
  <si>
    <t>Bridgetown</t>
  </si>
  <si>
    <t>Camp Dennison</t>
  </si>
  <si>
    <t>Cherry Grove</t>
  </si>
  <si>
    <t>Coldstream</t>
  </si>
  <si>
    <t>Concorde Hills</t>
  </si>
  <si>
    <t>Covedale</t>
  </si>
  <si>
    <t>Delhi Hills</t>
  </si>
  <si>
    <t>Delshire</t>
  </si>
  <si>
    <t>Dent</t>
  </si>
  <si>
    <t>Dillonvale</t>
  </si>
  <si>
    <t>Dry Ridge</t>
  </si>
  <si>
    <t>Dry Run</t>
  </si>
  <si>
    <t>Dunlap</t>
  </si>
  <si>
    <t>Elizabethtown</t>
  </si>
  <si>
    <t>Finneytown</t>
  </si>
  <si>
    <t>Forestville</t>
  </si>
  <si>
    <t>Fruit Hill</t>
  </si>
  <si>
    <t>Grandview</t>
  </si>
  <si>
    <t>Groesbeck</t>
  </si>
  <si>
    <t>Highpoint</t>
  </si>
  <si>
    <t>Hooven</t>
  </si>
  <si>
    <t>Kenwood</t>
  </si>
  <si>
    <t>Loveland Park</t>
  </si>
  <si>
    <t>Mack</t>
  </si>
  <si>
    <t>Madison Place</t>
  </si>
  <si>
    <t>Miami Heights</t>
  </si>
  <si>
    <t>Miamitown</t>
  </si>
  <si>
    <t>Monfort Heights</t>
  </si>
  <si>
    <t>Mount Healthy Heights</t>
  </si>
  <si>
    <t>New Baltimore</t>
  </si>
  <si>
    <t>New Burlington</t>
  </si>
  <si>
    <t>New Haven</t>
  </si>
  <si>
    <t>Northbrook</t>
  </si>
  <si>
    <t>Northgate</t>
  </si>
  <si>
    <t>Plainville</t>
  </si>
  <si>
    <t>Pleasant Hills</t>
  </si>
  <si>
    <t>Pleasant Run</t>
  </si>
  <si>
    <t>Pleasant Run Farms</t>
  </si>
  <si>
    <t>Ridgewood</t>
  </si>
  <si>
    <t>Rossmoyne</t>
  </si>
  <si>
    <t>Salem Heights</t>
  </si>
  <si>
    <t>Shawnee</t>
  </si>
  <si>
    <t>Sherwood</t>
  </si>
  <si>
    <t>Sixteen Mile Stand</t>
  </si>
  <si>
    <t>Skyline Acres</t>
  </si>
  <si>
    <t>Taylor Creek</t>
  </si>
  <si>
    <t>Turpin Hills</t>
  </si>
  <si>
    <t>White Oak</t>
  </si>
  <si>
    <t>Remington</t>
  </si>
  <si>
    <t>Heath</t>
  </si>
  <si>
    <t>Pataskala</t>
  </si>
  <si>
    <t>Alexandria</t>
  </si>
  <si>
    <t>Buckeye Lake</t>
  </si>
  <si>
    <t>Granville</t>
  </si>
  <si>
    <t>Gratiot</t>
  </si>
  <si>
    <t>Hanover</t>
  </si>
  <si>
    <t>Hartford</t>
  </si>
  <si>
    <t>Hebron</t>
  </si>
  <si>
    <t>Johnstown</t>
  </si>
  <si>
    <t>Kirkersville</t>
  </si>
  <si>
    <t>St. Louisville</t>
  </si>
  <si>
    <t>Utica</t>
  </si>
  <si>
    <t>Bennington</t>
  </si>
  <si>
    <t>Burlington</t>
  </si>
  <si>
    <t>Eden</t>
  </si>
  <si>
    <t>Etna</t>
  </si>
  <si>
    <t>Fallsbury</t>
  </si>
  <si>
    <t>Hopewell</t>
  </si>
  <si>
    <t>Jersey</t>
  </si>
  <si>
    <t>Liberty</t>
  </si>
  <si>
    <t>Mary Ann</t>
  </si>
  <si>
    <t>McKean</t>
  </si>
  <si>
    <t>Newton</t>
  </si>
  <si>
    <t>St. Albans</t>
  </si>
  <si>
    <t>Beechwood Trails</t>
  </si>
  <si>
    <t>Brownsville</t>
  </si>
  <si>
    <t>Granville South</t>
  </si>
  <si>
    <t>Harbor Hills</t>
  </si>
  <si>
    <t>Marne</t>
  </si>
  <si>
    <t>Congressional District(s)</t>
  </si>
  <si>
    <t>Alliance</t>
  </si>
  <si>
    <t>Canal Fulton</t>
  </si>
  <si>
    <t>Louisville</t>
  </si>
  <si>
    <t>Massillon</t>
  </si>
  <si>
    <t>North Canton</t>
  </si>
  <si>
    <t>Beach City</t>
  </si>
  <si>
    <t>Brewster</t>
  </si>
  <si>
    <t>East Canton</t>
  </si>
  <si>
    <t>East Sparta</t>
  </si>
  <si>
    <t>Hartville</t>
  </si>
  <si>
    <t>Hills and Dales</t>
  </si>
  <si>
    <t>Magnolia</t>
  </si>
  <si>
    <t>Minerva</t>
  </si>
  <si>
    <t>Meyers Lake</t>
  </si>
  <si>
    <t>Navarre</t>
  </si>
  <si>
    <t>Waynesburg</t>
  </si>
  <si>
    <t>Wilmot</t>
  </si>
  <si>
    <t>Bethlehem</t>
  </si>
  <si>
    <t>Lexington</t>
  </si>
  <si>
    <t>Marlboro</t>
  </si>
  <si>
    <t>Nimishillen</t>
  </si>
  <si>
    <t>Osnaburg</t>
  </si>
  <si>
    <t>Paris</t>
  </si>
  <si>
    <t>Sandy</t>
  </si>
  <si>
    <t>Sugar Creek</t>
  </si>
  <si>
    <t>Limaville</t>
  </si>
  <si>
    <t>Middlbranch</t>
  </si>
  <si>
    <t>North Industry</t>
  </si>
  <si>
    <t>North Lawrence</t>
  </si>
  <si>
    <t>Perry Heights</t>
  </si>
  <si>
    <t>Reedurban</t>
  </si>
  <si>
    <t>Richville</t>
  </si>
  <si>
    <t>Robertsville</t>
  </si>
  <si>
    <t>Uniontown</t>
  </si>
  <si>
    <t>Greentown</t>
  </si>
  <si>
    <t>Bolton</t>
  </si>
  <si>
    <t>District #:</t>
  </si>
  <si>
    <t>Census Count:</t>
  </si>
  <si>
    <t>Census Variance</t>
  </si>
  <si>
    <t>Census-DRA:</t>
  </si>
  <si>
    <t>DRA Count:</t>
  </si>
  <si>
    <t>PVI</t>
  </si>
  <si>
    <t>Minority %</t>
  </si>
  <si>
    <t>Partisan Lean</t>
  </si>
  <si>
    <t>CRR +/- %</t>
  </si>
  <si>
    <t>R+12</t>
  </si>
  <si>
    <t>R+1</t>
  </si>
  <si>
    <t>D+8</t>
  </si>
  <si>
    <t>D+16</t>
  </si>
  <si>
    <t>R+22</t>
  </si>
  <si>
    <t>R+20</t>
  </si>
  <si>
    <t>Likely D</t>
  </si>
  <si>
    <t>Tossup</t>
  </si>
  <si>
    <t>Lean R</t>
  </si>
  <si>
    <t>Safe D</t>
  </si>
  <si>
    <t>Safe R</t>
  </si>
  <si>
    <t>CRR Variance</t>
  </si>
  <si>
    <t>Proposed Congressional Districts Summary</t>
  </si>
  <si>
    <t>Districts</t>
  </si>
  <si>
    <t>Population in 1st District</t>
  </si>
  <si>
    <t>Population in 2nd District</t>
  </si>
  <si>
    <t>4 &amp; 6</t>
  </si>
  <si>
    <t>7 &amp; 8</t>
  </si>
  <si>
    <t>7 &amp; 9</t>
  </si>
  <si>
    <t>Granville Village A</t>
  </si>
  <si>
    <t>Granville Village B</t>
  </si>
  <si>
    <t>Granville Village C</t>
  </si>
  <si>
    <t>Granville Village B Precinct</t>
  </si>
  <si>
    <t>14 &amp; 15</t>
  </si>
  <si>
    <t>Granville Village</t>
  </si>
  <si>
    <t>Osnaburg Township</t>
  </si>
  <si>
    <t>Osnaburg 1</t>
  </si>
  <si>
    <t>Osnaburg 2</t>
  </si>
  <si>
    <t>Osnaburg 3</t>
  </si>
  <si>
    <t>Osnaburg A</t>
  </si>
  <si>
    <t>Osnaburg 3 Precinct</t>
  </si>
  <si>
    <t>Osnaburg 3: D4</t>
  </si>
  <si>
    <t>Osnaburg 3: D6</t>
  </si>
  <si>
    <t>Split Townships &amp; Municipalities Summary</t>
  </si>
  <si>
    <t>1 &amp; 5</t>
  </si>
  <si>
    <t>12 &amp; 13</t>
  </si>
  <si>
    <t>Split Counties Summary</t>
  </si>
  <si>
    <t>*includes New Albany</t>
  </si>
  <si>
    <t>*includes Minerva Park</t>
  </si>
  <si>
    <t>*includes Worthington and Riverlea</t>
  </si>
  <si>
    <t>*includes Gahanna</t>
  </si>
  <si>
    <t>*includes part of Reynoldsburg</t>
  </si>
  <si>
    <t>Perry Township</t>
  </si>
  <si>
    <t>Newton Township</t>
  </si>
  <si>
    <t>Spring Valley Township</t>
  </si>
  <si>
    <t>*includes Valleyview</t>
  </si>
  <si>
    <t>*includes part of Obetz, Lockbourne, and part of Groveport</t>
  </si>
  <si>
    <t>*includes Dublin and part of Hilliard</t>
  </si>
  <si>
    <t>*includes part of Hilliard</t>
  </si>
  <si>
    <t>*includes Brice and part of Reynoldsburg</t>
  </si>
  <si>
    <t>*includes Harrisburg and part of Grove City</t>
  </si>
  <si>
    <t>*includes Lithopolis, Canal Winchester, most of Groveport, and part of Obetz</t>
  </si>
  <si>
    <t>*includes Urbancrest and most of Grove City</t>
  </si>
  <si>
    <t>Granville Village B D7:</t>
  </si>
  <si>
    <t>Granville Village B D9:</t>
  </si>
  <si>
    <t>*includes Canal Fulton</t>
  </si>
  <si>
    <t>*includes Minerva</t>
  </si>
  <si>
    <t>*includes part of Navarre</t>
  </si>
  <si>
    <t>*includes Beach City, Brewster, and Wilmot</t>
  </si>
  <si>
    <t>*includes North Canton and part of Meyers Lake</t>
  </si>
  <si>
    <t>*includes part of Meyers Lake</t>
  </si>
  <si>
    <t>*includes East Canton</t>
  </si>
  <si>
    <t>*includes Hartville</t>
  </si>
  <si>
    <t>*includes Hills and Dales</t>
  </si>
  <si>
    <t>*includes Magnolia and Waynesburg</t>
  </si>
  <si>
    <t>*includes East Sparta</t>
  </si>
  <si>
    <t>*includes Chagrin Falls</t>
  </si>
  <si>
    <t>*includes Centerville</t>
  </si>
  <si>
    <t>*includes Bowersville</t>
  </si>
  <si>
    <t>*includes part of Fairborn</t>
  </si>
  <si>
    <t>*includes Spring Valley</t>
  </si>
  <si>
    <t>*includes Beavercreek and part of Fairborn</t>
  </si>
  <si>
    <t>*includes Cedarville</t>
  </si>
  <si>
    <t>*includes Jamestown</t>
  </si>
  <si>
    <t>*includes Clifton and Yellow Springs</t>
  </si>
  <si>
    <t>*includes part of Harrison</t>
  </si>
  <si>
    <t>*includes part of Cleves</t>
  </si>
  <si>
    <t>*includes Addyston, North Bend, and part of Cleves</t>
  </si>
  <si>
    <t>16-20 D%</t>
  </si>
  <si>
    <t>16-20 Margin</t>
  </si>
  <si>
    <t>Location</t>
  </si>
  <si>
    <t>Lorain, Mansfield, Ashland</t>
  </si>
  <si>
    <t>Toledo, Sandusky</t>
  </si>
  <si>
    <t>Akron, Canton</t>
  </si>
  <si>
    <t>Cleveland East Suburbs, Mentor</t>
  </si>
  <si>
    <t>Youngstown, Warren, Ashtabula</t>
  </si>
  <si>
    <t>Columbus North Suburbs, Delaware</t>
  </si>
  <si>
    <t>East Central Ohio</t>
  </si>
  <si>
    <t>Southeast Ohio</t>
  </si>
  <si>
    <t>Northwest Ohio</t>
  </si>
  <si>
    <t>Dayton, Springfield</t>
  </si>
  <si>
    <t>Southwest Ohio</t>
  </si>
  <si>
    <t>*includes Alexandria</t>
  </si>
  <si>
    <t>*includes Buckeye Lake, Hebron</t>
  </si>
  <si>
    <t>*includes Granville</t>
  </si>
  <si>
    <t>*includes Gratiot</t>
  </si>
  <si>
    <t>*includes part of Hanover</t>
  </si>
  <si>
    <t>*includes part of Kirkersville</t>
  </si>
  <si>
    <t>*includes part of Kirkersville and part of Reynoldsburg</t>
  </si>
  <si>
    <t>*includes St. Louisville</t>
  </si>
  <si>
    <t>*includes Utica</t>
  </si>
  <si>
    <t>Parma City</t>
  </si>
  <si>
    <t>04-B</t>
  </si>
  <si>
    <t>04-D</t>
  </si>
  <si>
    <t>04-E</t>
  </si>
  <si>
    <t>04-C</t>
  </si>
  <si>
    <t>04-A</t>
  </si>
  <si>
    <t>09-B</t>
  </si>
  <si>
    <t>09-F</t>
  </si>
  <si>
    <t>09-E</t>
  </si>
  <si>
    <t>09-D</t>
  </si>
  <si>
    <t>06-A</t>
  </si>
  <si>
    <t>06-B</t>
  </si>
  <si>
    <t>06-F</t>
  </si>
  <si>
    <t>06-D</t>
  </si>
  <si>
    <t>05-F</t>
  </si>
  <si>
    <t>05-E</t>
  </si>
  <si>
    <t>05-C</t>
  </si>
  <si>
    <t>06-C</t>
  </si>
  <si>
    <t>06-E</t>
  </si>
  <si>
    <t>01-C</t>
  </si>
  <si>
    <t>01-B</t>
  </si>
  <si>
    <t>01-A</t>
  </si>
  <si>
    <t>01-F</t>
  </si>
  <si>
    <t>01-D</t>
  </si>
  <si>
    <t>01-E</t>
  </si>
  <si>
    <t>03-E</t>
  </si>
  <si>
    <t>03-B</t>
  </si>
  <si>
    <t>02-B</t>
  </si>
  <si>
    <t>03-C</t>
  </si>
  <si>
    <t>02-C</t>
  </si>
  <si>
    <t>03-F</t>
  </si>
  <si>
    <t>02-E</t>
  </si>
  <si>
    <t>02-D</t>
  </si>
  <si>
    <t>03-D</t>
  </si>
  <si>
    <t>02-A</t>
  </si>
  <si>
    <t>08-C</t>
  </si>
  <si>
    <t>08-A</t>
  </si>
  <si>
    <t>03-A</t>
  </si>
  <si>
    <t>08-B</t>
  </si>
  <si>
    <t>08-D</t>
  </si>
  <si>
    <t>05-B</t>
  </si>
  <si>
    <t>08-E</t>
  </si>
  <si>
    <t>09-A</t>
  </si>
  <si>
    <t>05-D</t>
  </si>
  <si>
    <t>05-A</t>
  </si>
  <si>
    <t>07-C</t>
  </si>
  <si>
    <t>07-B</t>
  </si>
  <si>
    <t>07-F</t>
  </si>
  <si>
    <t>07-E</t>
  </si>
  <si>
    <t>07-D</t>
  </si>
  <si>
    <t>07-A</t>
  </si>
  <si>
    <t>09-C</t>
  </si>
  <si>
    <t>Parma 09-D</t>
  </si>
  <si>
    <t>Parma 09-D: D1</t>
  </si>
  <si>
    <t>Parma 09-D: D2</t>
  </si>
  <si>
    <t>Parma 05-F</t>
  </si>
  <si>
    <t>Parma 05-F: D1</t>
  </si>
  <si>
    <t>Parma 05-F: D2</t>
  </si>
  <si>
    <t>Parma 05-E</t>
  </si>
  <si>
    <t>Parma 05-E: D1</t>
  </si>
  <si>
    <t>Parma 05-E: D2</t>
  </si>
  <si>
    <t>5,6</t>
  </si>
  <si>
    <t>Eastlake</t>
  </si>
  <si>
    <t>Mentor</t>
  </si>
  <si>
    <t>Mentor-on-the-Lake</t>
  </si>
  <si>
    <t>Painsville</t>
  </si>
  <si>
    <t>Wickliffe</t>
  </si>
  <si>
    <t>Willoughby</t>
  </si>
  <si>
    <t>Willoughby Hills</t>
  </si>
  <si>
    <t>Willowwick</t>
  </si>
  <si>
    <t>Fairport Harbor</t>
  </si>
  <si>
    <t>Grand River</t>
  </si>
  <si>
    <t>Kirtland Hills</t>
  </si>
  <si>
    <t>Kirtland</t>
  </si>
  <si>
    <t>Lakeline</t>
  </si>
  <si>
    <t>North Perry</t>
  </si>
  <si>
    <t>Timberlake</t>
  </si>
  <si>
    <t>Waite Hill</t>
  </si>
  <si>
    <t>Concord</t>
  </si>
  <si>
    <t>Leroy</t>
  </si>
  <si>
    <t>North Madison</t>
  </si>
  <si>
    <t>A</t>
  </si>
  <si>
    <t>B</t>
  </si>
  <si>
    <t>C</t>
  </si>
  <si>
    <t>D</t>
  </si>
  <si>
    <t>Perry Township Precinct C</t>
  </si>
  <si>
    <t>Perry C: D5</t>
  </si>
  <si>
    <t>Perry C: D6</t>
  </si>
  <si>
    <t>*includes Perry and part of North Perry</t>
  </si>
  <si>
    <t>*includes Madison and part of North Perry</t>
  </si>
  <si>
    <t>*includes Fairport Harbor and Grand River</t>
  </si>
  <si>
    <t>Campbell</t>
  </si>
  <si>
    <t>Canfield</t>
  </si>
  <si>
    <t>Salem</t>
  </si>
  <si>
    <t>Struthers</t>
  </si>
  <si>
    <t>Youngstown</t>
  </si>
  <si>
    <t>Beloit</t>
  </si>
  <si>
    <t>Craig Beach</t>
  </si>
  <si>
    <t>Lowellville</t>
  </si>
  <si>
    <t>New Middletown</t>
  </si>
  <si>
    <t>Poland</t>
  </si>
  <si>
    <t>Sebring</t>
  </si>
  <si>
    <t>Washingtonville</t>
  </si>
  <si>
    <t>Austintown</t>
  </si>
  <si>
    <t>Beaver</t>
  </si>
  <si>
    <t>Berlin</t>
  </si>
  <si>
    <t>Boardman</t>
  </si>
  <si>
    <t>Coitsville</t>
  </si>
  <si>
    <t>Ellsworth</t>
  </si>
  <si>
    <t>Milton</t>
  </si>
  <si>
    <t>Smith</t>
  </si>
  <si>
    <t>Damascus</t>
  </si>
  <si>
    <t>East Alliance</t>
  </si>
  <si>
    <t>Lake Milton</t>
  </si>
  <si>
    <t>Maple Ridge</t>
  </si>
  <si>
    <t>Mineral Ridge</t>
  </si>
  <si>
    <t>New Springfield</t>
  </si>
  <si>
    <t>North Lima</t>
  </si>
  <si>
    <t>Petersburg</t>
  </si>
  <si>
    <t>Woodworth</t>
  </si>
  <si>
    <t>6,9</t>
  </si>
  <si>
    <t>*includes Beloit and Alliance</t>
  </si>
  <si>
    <t>*includes Canfield</t>
  </si>
  <si>
    <t>*includes Columbiana</t>
  </si>
  <si>
    <t>*includes Poland</t>
  </si>
  <si>
    <t>*includes Washingtonville</t>
  </si>
  <si>
    <t>*includes Craig Beach</t>
  </si>
  <si>
    <t>New Township Precinct A</t>
  </si>
  <si>
    <t>Newton A D7:</t>
  </si>
  <si>
    <t>Newton A D9:</t>
  </si>
  <si>
    <t>4A</t>
  </si>
  <si>
    <t>4B</t>
  </si>
  <si>
    <t>4E</t>
  </si>
  <si>
    <t>4D</t>
  </si>
  <si>
    <t>3D</t>
  </si>
  <si>
    <t>3E</t>
  </si>
  <si>
    <t>3B</t>
  </si>
  <si>
    <t>3A</t>
  </si>
  <si>
    <t>1E</t>
  </si>
  <si>
    <t>1F</t>
  </si>
  <si>
    <t>2C</t>
  </si>
  <si>
    <t>1C</t>
  </si>
  <si>
    <t>1A</t>
  </si>
  <si>
    <t>4C</t>
  </si>
  <si>
    <t>1B</t>
  </si>
  <si>
    <t>1G</t>
  </si>
  <si>
    <t>1D</t>
  </si>
  <si>
    <t>2E</t>
  </si>
  <si>
    <t>2F</t>
  </si>
  <si>
    <t>2D</t>
  </si>
  <si>
    <t>2B</t>
  </si>
  <si>
    <t>2A</t>
  </si>
  <si>
    <t>Hilliard Precinct 4A</t>
  </si>
  <si>
    <t>Hilliard 4A D7:</t>
  </si>
  <si>
    <t>Hilliard 4A D8:</t>
  </si>
  <si>
    <t>Zanesville</t>
  </si>
  <si>
    <t>Adamsville</t>
  </si>
  <si>
    <t>Dresden</t>
  </si>
  <si>
    <t>Fultonham</t>
  </si>
  <si>
    <t>New Concord</t>
  </si>
  <si>
    <t>Philo</t>
  </si>
  <si>
    <t>Roseville</t>
  </si>
  <si>
    <t>South Zanesville</t>
  </si>
  <si>
    <t>Blue Rock</t>
  </si>
  <si>
    <t>Brush Creek</t>
  </si>
  <si>
    <t>Cass</t>
  </si>
  <si>
    <t>Clay</t>
  </si>
  <si>
    <t>Falls</t>
  </si>
  <si>
    <t>Rich Hill</t>
  </si>
  <si>
    <t>Salt Creek</t>
  </si>
  <si>
    <t>Duncan Falls</t>
  </si>
  <si>
    <t>East Fultonham</t>
  </si>
  <si>
    <t>North Zanesville</t>
  </si>
  <si>
    <t>Pleasant Grove</t>
  </si>
  <si>
    <t>Trinway</t>
  </si>
  <si>
    <t>*includes Adamsville</t>
  </si>
  <si>
    <t>9,10</t>
  </si>
  <si>
    <t>*includes New Concord and Norwich</t>
  </si>
  <si>
    <t>*includes Roseville</t>
  </si>
  <si>
    <t>*includes Philo</t>
  </si>
  <si>
    <t>*includes part of South Zanesville</t>
  </si>
  <si>
    <t>Frazeysburg</t>
  </si>
  <si>
    <t>*includes Frazeysburg</t>
  </si>
  <si>
    <t>*includes part of Dresden</t>
  </si>
  <si>
    <t>Zanesville City</t>
  </si>
  <si>
    <t>6A</t>
  </si>
  <si>
    <t>6B</t>
  </si>
  <si>
    <t>6C</t>
  </si>
  <si>
    <t>5A</t>
  </si>
  <si>
    <t>5B</t>
  </si>
  <si>
    <t>5C</t>
  </si>
  <si>
    <t>G</t>
  </si>
  <si>
    <t>F</t>
  </si>
  <si>
    <t>E</t>
  </si>
  <si>
    <t>Zanesville 2A</t>
  </si>
  <si>
    <t>Zanesville 2A D9:</t>
  </si>
  <si>
    <t>Zanesville 2A D10:</t>
  </si>
  <si>
    <t>10,13</t>
  </si>
  <si>
    <t>Portsmouth</t>
  </si>
  <si>
    <t>New Boston</t>
  </si>
  <si>
    <t>Otway</t>
  </si>
  <si>
    <t>Rarden</t>
  </si>
  <si>
    <t>South Webster</t>
  </si>
  <si>
    <t>Bloom</t>
  </si>
  <si>
    <t>Nile</t>
  </si>
  <si>
    <t>Porter</t>
  </si>
  <si>
    <t>Rush</t>
  </si>
  <si>
    <t>Valley</t>
  </si>
  <si>
    <t>Vernon</t>
  </si>
  <si>
    <t>Clarktown</t>
  </si>
  <si>
    <t>Franklin Furnace</t>
  </si>
  <si>
    <t>Friendship</t>
  </si>
  <si>
    <t>Lucasville</t>
  </si>
  <si>
    <t>McDermott</t>
  </si>
  <si>
    <t>Minford</t>
  </si>
  <si>
    <t>Rosemount</t>
  </si>
  <si>
    <t>Sciotodale</t>
  </si>
  <si>
    <t>West Portsmouth</t>
  </si>
  <si>
    <t>Wheelersburg</t>
  </si>
  <si>
    <t>*includes Rareden</t>
  </si>
  <si>
    <t>*includes South Webster</t>
  </si>
  <si>
    <t>*includes Otway</t>
  </si>
  <si>
    <t>5D</t>
  </si>
  <si>
    <t>3C</t>
  </si>
  <si>
    <t>Portsmouth Precinct 2B</t>
  </si>
  <si>
    <t>Portsmouth 2B D10:</t>
  </si>
  <si>
    <t>Portsmouth 2B D13:</t>
  </si>
  <si>
    <t>Spring Valley Precinct 435</t>
  </si>
  <si>
    <t>Spring Valley 435 D12:</t>
  </si>
  <si>
    <t>Spring Valley 436 D13:</t>
  </si>
  <si>
    <t>11,14</t>
  </si>
  <si>
    <t>Sidney</t>
  </si>
  <si>
    <t>Anna</t>
  </si>
  <si>
    <t>Botkins</t>
  </si>
  <si>
    <t>Fort Loramie</t>
  </si>
  <si>
    <t>Jackson Center</t>
  </si>
  <si>
    <t>Kettlersville</t>
  </si>
  <si>
    <t>Lockington</t>
  </si>
  <si>
    <t>Minister</t>
  </si>
  <si>
    <t>Port Jefferson</t>
  </si>
  <si>
    <t>Russia</t>
  </si>
  <si>
    <t>Cynthian</t>
  </si>
  <si>
    <t>Dinsmore</t>
  </si>
  <si>
    <t>Loramie</t>
  </si>
  <si>
    <t>McLean</t>
  </si>
  <si>
    <t>Turtle Creek</t>
  </si>
  <si>
    <t>Van Buren</t>
  </si>
  <si>
    <t>Newport</t>
  </si>
  <si>
    <t>*includes Lockington</t>
  </si>
  <si>
    <t>*includes part of Sidney</t>
  </si>
  <si>
    <t>*includes Botkins</t>
  </si>
  <si>
    <t>*includes Fort Loramie</t>
  </si>
  <si>
    <t>*includes Port Jefferson</t>
  </si>
  <si>
    <t>*includes Russia</t>
  </si>
  <si>
    <t>*includes Jackson Center</t>
  </si>
  <si>
    <t>*includes Kettlersville</t>
  </si>
  <si>
    <t>Turtle Creek Township</t>
  </si>
  <si>
    <t>Turtle Creek Precinct</t>
  </si>
  <si>
    <t>Turtle Creek D11:</t>
  </si>
  <si>
    <t>Turtle Creek D14:</t>
  </si>
  <si>
    <t>H</t>
  </si>
  <si>
    <t>2,3</t>
  </si>
  <si>
    <t>Amherst</t>
  </si>
  <si>
    <t>Avon</t>
  </si>
  <si>
    <t>Avon Lake</t>
  </si>
  <si>
    <t>Elyria</t>
  </si>
  <si>
    <t>North Ridgeville</t>
  </si>
  <si>
    <t>Oberlin</t>
  </si>
  <si>
    <t>Sheffield Lake</t>
  </si>
  <si>
    <t>Vermilion</t>
  </si>
  <si>
    <t>Grafton</t>
  </si>
  <si>
    <t>Kipton</t>
  </si>
  <si>
    <t>LaGrange</t>
  </si>
  <si>
    <t>Rochester</t>
  </si>
  <si>
    <t>Sheffield</t>
  </si>
  <si>
    <t>South Amherst</t>
  </si>
  <si>
    <t>Wellington</t>
  </si>
  <si>
    <t>Brighton</t>
  </si>
  <si>
    <t>Brownhelm</t>
  </si>
  <si>
    <t>Camden</t>
  </si>
  <si>
    <t>Carlisle</t>
  </si>
  <si>
    <t>Eaton</t>
  </si>
  <si>
    <t>Henrietta</t>
  </si>
  <si>
    <t>Huntington</t>
  </si>
  <si>
    <t>New Russia</t>
  </si>
  <si>
    <t>Penfield</t>
  </si>
  <si>
    <t>Pittsfield</t>
  </si>
  <si>
    <t>Willington</t>
  </si>
  <si>
    <t>Eaton Estates</t>
  </si>
  <si>
    <t>Pheasant Run</t>
  </si>
  <si>
    <t>*includes part of South Amherst</t>
  </si>
  <si>
    <t>*includes Kipton</t>
  </si>
  <si>
    <t>*includes LaGrange</t>
  </si>
  <si>
    <t>*includes Rochester</t>
  </si>
  <si>
    <t>Vermilion City</t>
  </si>
  <si>
    <t>3A/5A</t>
  </si>
  <si>
    <t>Vermilion Precinct 3A/5A</t>
  </si>
  <si>
    <t>Vermilion 3A/5A D2:</t>
  </si>
  <si>
    <t>Vermilion 3A/5A D3:</t>
  </si>
  <si>
    <t>2,6</t>
  </si>
  <si>
    <t>Mansfield</t>
  </si>
  <si>
    <t>Ontario</t>
  </si>
  <si>
    <t>Belville</t>
  </si>
  <si>
    <t>Crestline</t>
  </si>
  <si>
    <t>Plymouth</t>
  </si>
  <si>
    <t>Shiloh</t>
  </si>
  <si>
    <t>Bloominggrove</t>
  </si>
  <si>
    <t>Troy</t>
  </si>
  <si>
    <t>Weller</t>
  </si>
  <si>
    <t>Roseland</t>
  </si>
  <si>
    <t>*includes Butler</t>
  </si>
  <si>
    <t>*includes Lucas</t>
  </si>
  <si>
    <t>*includes part of Belville</t>
  </si>
  <si>
    <t>*includes part of Lexington</t>
  </si>
  <si>
    <t>*includes part of Lexington and part of Belville</t>
  </si>
  <si>
    <t>*includes Ontario</t>
  </si>
  <si>
    <t>*includes Crestline</t>
  </si>
  <si>
    <t>*includes Plymouth and part of Shelby</t>
  </si>
  <si>
    <t>*includes Shilo and part of Shelby</t>
  </si>
  <si>
    <t>*includes part of Shelby</t>
  </si>
  <si>
    <t>Shelby City</t>
  </si>
  <si>
    <t>Ward 1B</t>
  </si>
  <si>
    <t>Ward 3A</t>
  </si>
  <si>
    <t>Ward 1A</t>
  </si>
  <si>
    <t>Ward 3A_2</t>
  </si>
  <si>
    <t>Ward 2A</t>
  </si>
  <si>
    <t>Ward 2B</t>
  </si>
  <si>
    <t>Ward 4B</t>
  </si>
  <si>
    <t>2,11</t>
  </si>
  <si>
    <t>Ward 4A</t>
  </si>
  <si>
    <t>Shelby Precinct 4A</t>
  </si>
  <si>
    <t>Shelby 4A D2:</t>
  </si>
  <si>
    <t>Shelby 4A D11:</t>
  </si>
  <si>
    <t>D+14</t>
  </si>
  <si>
    <t>D+0</t>
  </si>
  <si>
    <t>R+7</t>
  </si>
  <si>
    <t>D+3</t>
  </si>
  <si>
    <t>R+26</t>
  </si>
  <si>
    <t>R+5</t>
  </si>
  <si>
    <t>D+7</t>
  </si>
  <si>
    <t>5 &amp; 6</t>
  </si>
  <si>
    <t>6 &amp; 9</t>
  </si>
  <si>
    <t>9 &amp; 10</t>
  </si>
  <si>
    <t>10 &amp; 13</t>
  </si>
  <si>
    <t>2 &amp; 3</t>
  </si>
  <si>
    <t>2 &amp; 6</t>
  </si>
  <si>
    <t>District 1 Population</t>
  </si>
  <si>
    <t>District 5 Population</t>
  </si>
  <si>
    <t>District 2 Population</t>
  </si>
  <si>
    <t>District 3 Population</t>
  </si>
  <si>
    <t>District 11 Population</t>
  </si>
  <si>
    <t>District 4 Population</t>
  </si>
  <si>
    <t>District 6 Population</t>
  </si>
  <si>
    <t>District 9 Population</t>
  </si>
  <si>
    <t>District 7 Population</t>
  </si>
  <si>
    <t>District 8 Population</t>
  </si>
  <si>
    <t>District 10 Population</t>
  </si>
  <si>
    <t>District 13 Population</t>
  </si>
  <si>
    <t>District 14 Population</t>
  </si>
  <si>
    <t>District 12 Population</t>
  </si>
  <si>
    <t>District 15 Population</t>
  </si>
  <si>
    <t>11 &amp; 14</t>
  </si>
  <si>
    <t>2 &amp; 11</t>
  </si>
  <si>
    <t>Colerain Township</t>
  </si>
  <si>
    <t>BB</t>
  </si>
  <si>
    <t>AA</t>
  </si>
  <si>
    <t>Q</t>
  </si>
  <si>
    <t>FF</t>
  </si>
  <si>
    <t>J</t>
  </si>
  <si>
    <t>P</t>
  </si>
  <si>
    <t>X</t>
  </si>
  <si>
    <t>M</t>
  </si>
  <si>
    <t>R</t>
  </si>
  <si>
    <t>V</t>
  </si>
  <si>
    <t>N</t>
  </si>
  <si>
    <t>DD</t>
  </si>
  <si>
    <t>LL</t>
  </si>
  <si>
    <t>Z</t>
  </si>
  <si>
    <t>KK</t>
  </si>
  <si>
    <t>HH</t>
  </si>
  <si>
    <t>W</t>
  </si>
  <si>
    <t>T</t>
  </si>
  <si>
    <t>O</t>
  </si>
  <si>
    <t>S</t>
  </si>
  <si>
    <t>L</t>
  </si>
  <si>
    <t>K</t>
  </si>
  <si>
    <t>GG</t>
  </si>
  <si>
    <t>Y</t>
  </si>
  <si>
    <t>CC</t>
  </si>
  <si>
    <t>I</t>
  </si>
  <si>
    <t>JJ</t>
  </si>
  <si>
    <t>II</t>
  </si>
  <si>
    <t>U</t>
  </si>
  <si>
    <t>EE</t>
  </si>
  <si>
    <t>Colerain A D14:</t>
  </si>
  <si>
    <t>Colerain A D15:</t>
  </si>
  <si>
    <t>Colerain Township Preceinct A</t>
  </si>
  <si>
    <t>13,14</t>
  </si>
  <si>
    <t>Lebanon</t>
  </si>
  <si>
    <t>Mason</t>
  </si>
  <si>
    <t>Middletown</t>
  </si>
  <si>
    <t>Springboro</t>
  </si>
  <si>
    <t>Blanchester</t>
  </si>
  <si>
    <t>Butlerville</t>
  </si>
  <si>
    <t>Corwin</t>
  </si>
  <si>
    <t>Harveysburg</t>
  </si>
  <si>
    <t>Maineville</t>
  </si>
  <si>
    <t>Pleasant Plain</t>
  </si>
  <si>
    <t>South Lebanon</t>
  </si>
  <si>
    <t>Waynesville</t>
  </si>
  <si>
    <t>Clearcreek</t>
  </si>
  <si>
    <t>Deerfield</t>
  </si>
  <si>
    <t>Harlan</t>
  </si>
  <si>
    <t>Massie</t>
  </si>
  <si>
    <t>Turtlecreek</t>
  </si>
  <si>
    <t>Five Points</t>
  </si>
  <si>
    <t>Hunter</t>
  </si>
  <si>
    <t>Landen</t>
  </si>
  <si>
    <t>*includes Monroe and part of Middletown</t>
  </si>
  <si>
    <t>*includes Harveysburg</t>
  </si>
  <si>
    <t>*includes Morrow</t>
  </si>
  <si>
    <t>*includes Butlerville and Pleasant Plain</t>
  </si>
  <si>
    <t>*includes Corwin and Waynesviile</t>
  </si>
  <si>
    <t>*includes Springboro</t>
  </si>
  <si>
    <t>*includes Franklin, Carlisle, and part of Middletown</t>
  </si>
  <si>
    <t>Kings Mills</t>
  </si>
  <si>
    <t>Union Township</t>
  </si>
  <si>
    <t>Mason City Precint Z Block 391650321002121</t>
  </si>
  <si>
    <t>Mason City Precint Z Block 391650321002094</t>
  </si>
  <si>
    <t>Mason City Precint Z Block 391650321002120</t>
  </si>
  <si>
    <t>Mason City Precint Z Block 391650321002097</t>
  </si>
  <si>
    <t>Mason City Precint Z Block 391650321002108</t>
  </si>
  <si>
    <t>Union Township Precinct A</t>
  </si>
  <si>
    <t>Union A D13:</t>
  </si>
  <si>
    <t>Union A D14:</t>
  </si>
  <si>
    <t>*includes Maineville and part of South Lebenon</t>
  </si>
  <si>
    <t>*includes part of South Lebenon</t>
  </si>
  <si>
    <t>Union Township A Blocks in Mason City</t>
  </si>
  <si>
    <t>Union Precinct B</t>
  </si>
  <si>
    <t>Union B D13:</t>
  </si>
  <si>
    <t>Union B D14:</t>
  </si>
  <si>
    <t>Precinct/Block</t>
  </si>
  <si>
    <t>Union Township A Block 391650321002106</t>
  </si>
  <si>
    <t>Union Township A Block 391650321002109</t>
  </si>
  <si>
    <t>Union Township A Block 391650321002110</t>
  </si>
  <si>
    <t>Union Township A Block 391650321002112</t>
  </si>
  <si>
    <t>Union Township A Block 391650321002111</t>
  </si>
  <si>
    <t>Deerfield Township E Block 391650320033015</t>
  </si>
  <si>
    <t>Deerfield Township E Block 391650320033016</t>
  </si>
  <si>
    <t>Deerfield Township E Block 391650320033017</t>
  </si>
  <si>
    <t>Deerfield Township E Block 391650320033019</t>
  </si>
  <si>
    <t>Deerfield Township E Block 391650320033020</t>
  </si>
  <si>
    <t>Deerfield Township E Block 391650320033009</t>
  </si>
  <si>
    <t>Deerfield Township E Block 391650320033033</t>
  </si>
  <si>
    <t>Deerfield Township E Block 391650320033034</t>
  </si>
  <si>
    <t>Deerfield Township E Block 391650320033028</t>
  </si>
  <si>
    <t>Deerfield Township E Block 391650320033036</t>
  </si>
  <si>
    <t>Deerfield Township E Block 391650320033021</t>
  </si>
  <si>
    <t>Deerfield Township E Block 391650320033039</t>
  </si>
  <si>
    <t>Deerfield Township E Block 391650320033007</t>
  </si>
  <si>
    <t>Deerfield Township E Block 391650320033008</t>
  </si>
  <si>
    <t>Deerfield Township E Block 391650320033004</t>
  </si>
  <si>
    <t>Deerfield Township E Block 391650320033001</t>
  </si>
  <si>
    <t>Deerfield Township E Block 391650320033027</t>
  </si>
  <si>
    <t>Deerfield Township E Block 391650320033006</t>
  </si>
  <si>
    <t>Deerfield Township E Block 391650320033005</t>
  </si>
  <si>
    <t>Deerfield Township E Block 391650320033026</t>
  </si>
  <si>
    <t>Deerfield Township E Block 391650320033024</t>
  </si>
  <si>
    <t>Deerfield Township E Block 391650320033022</t>
  </si>
  <si>
    <t>Deerfield Township E Block 391650320033025</t>
  </si>
  <si>
    <t>Deerfield Township E Block 391650320033023</t>
  </si>
  <si>
    <t>Deerfield Township E Block 391650320033035</t>
  </si>
  <si>
    <t>Kings Mills D13:</t>
  </si>
  <si>
    <t>Kings Mills D14:</t>
  </si>
  <si>
    <t>Canfield Township</t>
  </si>
  <si>
    <t>Canfield Township Precinct 4</t>
  </si>
  <si>
    <t>Canfield 4 D6:</t>
  </si>
  <si>
    <t>Canfield 4 D9:</t>
  </si>
  <si>
    <t>6D</t>
  </si>
  <si>
    <t>Massillon Precinct 2D</t>
  </si>
  <si>
    <t>Massillon 2D D4:</t>
  </si>
  <si>
    <t>Massillon 2D D6:</t>
  </si>
  <si>
    <t>2,9</t>
  </si>
  <si>
    <t>Millersburg</t>
  </si>
  <si>
    <t>Killbuck</t>
  </si>
  <si>
    <t>Nashville</t>
  </si>
  <si>
    <t>Holmesville</t>
  </si>
  <si>
    <t>Glenmont</t>
  </si>
  <si>
    <t>Loudonville</t>
  </si>
  <si>
    <t>Hardy</t>
  </si>
  <si>
    <t>Mechanic</t>
  </si>
  <si>
    <t>Paint</t>
  </si>
  <si>
    <t>Ripley</t>
  </si>
  <si>
    <t>Walnut Creek</t>
  </si>
  <si>
    <t>Lake Buckhorn</t>
  </si>
  <si>
    <t>Winesburg</t>
  </si>
  <si>
    <t>Baltic</t>
  </si>
  <si>
    <t>*includes Millersburg</t>
  </si>
  <si>
    <t>*includes part of Nashville</t>
  </si>
  <si>
    <t>*includes Holmesville</t>
  </si>
  <si>
    <t>*includes Loudonville and part of Nashville</t>
  </si>
  <si>
    <t>*includes Killbuck</t>
  </si>
  <si>
    <t>*includes Glenmont</t>
  </si>
  <si>
    <t>*includes Clark and Baltic</t>
  </si>
  <si>
    <t>Hardy Township</t>
  </si>
  <si>
    <t>Hardy Twp D2:</t>
  </si>
  <si>
    <t>Hardy Twp D9:</t>
  </si>
  <si>
    <t>2 &amp; 9</t>
  </si>
  <si>
    <t>King Mills</t>
  </si>
  <si>
    <t>13 &amp; 14</t>
  </si>
  <si>
    <t>Colerain F</t>
  </si>
  <si>
    <t>Colerain BB Block 390610205011009</t>
  </si>
  <si>
    <t>Colerain BB Block 390610205011003</t>
  </si>
  <si>
    <t>Colerain BB Block 390610205011004</t>
  </si>
  <si>
    <t>Colerain BB Block 390610205011012</t>
  </si>
  <si>
    <t>Colerain BB Block 390610205011016</t>
  </si>
  <si>
    <t>Colerain BB Block 390610206033002</t>
  </si>
  <si>
    <t>Colerain BB Block 390610205011013</t>
  </si>
  <si>
    <t>Colerain BB Block 390610205011017</t>
  </si>
  <si>
    <t>Colerain BB Block 390610206033001</t>
  </si>
  <si>
    <t>Colerain BB Block 390610206033000</t>
  </si>
  <si>
    <t>Colerain BB Block 390610206013008</t>
  </si>
  <si>
    <t>Colerain BB Block 390610206013003</t>
  </si>
  <si>
    <t>Colerain BB Block 390610206013004</t>
  </si>
  <si>
    <t>Colerain H Block390610205012008</t>
  </si>
  <si>
    <t>Colerain H Block390610205012007</t>
  </si>
  <si>
    <t>Colerain H Block390610205012006</t>
  </si>
  <si>
    <t>Colerain H Block390610205012005</t>
  </si>
  <si>
    <t>Colerain A Block 390610205011007</t>
  </si>
  <si>
    <t>Taylor Creek D14:</t>
  </si>
  <si>
    <t>Taylor Creek D15:</t>
  </si>
  <si>
    <t>Colerain K</t>
  </si>
  <si>
    <t>Colerain L Block 390610205022004</t>
  </si>
  <si>
    <t>Colerain L Block 390610205022006</t>
  </si>
  <si>
    <t>Colerain L Block 390610205022005</t>
  </si>
  <si>
    <t>Colerain L Block 390610205022003</t>
  </si>
  <si>
    <t>Colerain L Block 390610205022002</t>
  </si>
  <si>
    <t>Colerain L Block 390610205022014</t>
  </si>
  <si>
    <t>Colerain L Block 390610205022001</t>
  </si>
  <si>
    <t>Colerain A Block390610205021012</t>
  </si>
  <si>
    <t>Colerain A Block390610205021011</t>
  </si>
  <si>
    <t>Colerain A Block390610205023004</t>
  </si>
  <si>
    <t>Colerain A Block390610205023003</t>
  </si>
  <si>
    <t>Colerain A Block390610205023002</t>
  </si>
  <si>
    <t>Colerain A Block390610205023000</t>
  </si>
  <si>
    <t>Colerain A Block390610205023001</t>
  </si>
  <si>
    <t>Colerain A Block390610205023005</t>
  </si>
  <si>
    <t>Dry Ridge D14:</t>
  </si>
  <si>
    <t>Dry Ridge D15:</t>
  </si>
  <si>
    <t>Colerain A Block 390610205021009</t>
  </si>
  <si>
    <t>Colerain A Block 390610205021010</t>
  </si>
  <si>
    <t>Colerain A Block 390610205021008</t>
  </si>
  <si>
    <t>Colerain A Block 390610205021004</t>
  </si>
  <si>
    <t>Colerain A Block 390610205021007</t>
  </si>
  <si>
    <t>Colerain A Block 390610205021003</t>
  </si>
  <si>
    <t>Colerain A Block 390610205021000</t>
  </si>
  <si>
    <t>Colerain A Block 390610205043003</t>
  </si>
  <si>
    <t>Colerain A Block 390610205021015</t>
  </si>
  <si>
    <t>Colerain A Block 390610205021006</t>
  </si>
  <si>
    <t>Colerain A Block 390610205021018</t>
  </si>
  <si>
    <t>Colerain A Block 390610205021025</t>
  </si>
  <si>
    <t>Colerain A Block 390610205021005</t>
  </si>
  <si>
    <t>Colerain A Block 390610205021002</t>
  </si>
  <si>
    <t>Colerain A Block 390610205021001</t>
  </si>
  <si>
    <t>Colerain A Block 390610206043002</t>
  </si>
  <si>
    <t>Colerain I Block 390610205021017</t>
  </si>
  <si>
    <t>Colerain I Block 390610205021016</t>
  </si>
  <si>
    <t>Colerain I Block 390610205021019</t>
  </si>
  <si>
    <t>Colerain I Block 390610205021021</t>
  </si>
  <si>
    <t>Colerain I Block 390610205021020</t>
  </si>
  <si>
    <t>Colerain I Block 390610205043005</t>
  </si>
  <si>
    <t>Colerain I Block 390610205043004</t>
  </si>
  <si>
    <t>Colerain I Block 390610205043001</t>
  </si>
  <si>
    <t>Dunlap D14:</t>
  </si>
  <si>
    <t>Dunlap D15:</t>
  </si>
  <si>
    <t>Miami E</t>
  </si>
  <si>
    <t>Miami A Block 390610204041001</t>
  </si>
  <si>
    <t>Miami A Block 390610204041002</t>
  </si>
  <si>
    <t>Miami A Block 390610204041003</t>
  </si>
  <si>
    <t>Green MM</t>
  </si>
  <si>
    <t>Green G</t>
  </si>
  <si>
    <t>Green R</t>
  </si>
  <si>
    <t>Green OO</t>
  </si>
  <si>
    <t>Green QQ</t>
  </si>
  <si>
    <t>Green M</t>
  </si>
  <si>
    <t>Green Q Block 390610211023000</t>
  </si>
  <si>
    <t>Green Q Block 390610211024000</t>
  </si>
  <si>
    <t>Green Q Block 390610211024001</t>
  </si>
  <si>
    <t>Green Q Block 390610211022010</t>
  </si>
  <si>
    <t>Green KK Block 390610211013005</t>
  </si>
  <si>
    <t>Green E Block 390610212011010</t>
  </si>
  <si>
    <t>Green NN Block 390610211022005</t>
  </si>
  <si>
    <t>Green NN Block 390610211013006</t>
  </si>
  <si>
    <t>Green NN Block 390610211013004</t>
  </si>
  <si>
    <t>Mack D14:</t>
  </si>
  <si>
    <t>Mack D15:</t>
  </si>
  <si>
    <t>Incumbent(s)</t>
  </si>
  <si>
    <t>Gonzalez (R), ret.</t>
  </si>
  <si>
    <t>Kaptur (D), Latta (R)</t>
  </si>
  <si>
    <t>none</t>
  </si>
  <si>
    <t xml:space="preserve">Balderson (R) </t>
  </si>
  <si>
    <t xml:space="preserve">Johnson (R) </t>
  </si>
  <si>
    <t xml:space="preserve">Turner (R) </t>
  </si>
  <si>
    <t xml:space="preserve">Jordan (R) </t>
  </si>
  <si>
    <t xml:space="preserve">Davidson (R) </t>
  </si>
  <si>
    <t xml:space="preserve">Chabot (R), Wenstrup (R) </t>
  </si>
  <si>
    <t>Ryan (D), ret.</t>
  </si>
  <si>
    <r>
      <t xml:space="preserve">Beatty (D),         </t>
    </r>
    <r>
      <rPr>
        <i/>
        <sz val="11"/>
        <color theme="1"/>
        <rFont val="Calibri"/>
        <family val="2"/>
        <scheme val="minor"/>
      </rPr>
      <t>Carey (R), tent.</t>
    </r>
  </si>
  <si>
    <r>
      <t xml:space="preserve">Joyce (R),          </t>
    </r>
    <r>
      <rPr>
        <i/>
        <sz val="11"/>
        <color theme="1"/>
        <rFont val="Calibri"/>
        <family val="2"/>
        <scheme val="minor"/>
      </rPr>
      <t>Brown (D), tent.</t>
    </r>
  </si>
  <si>
    <t>16-20 R%</t>
  </si>
  <si>
    <t xml:space="preserve">Gibbs (R)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</si>
</sst>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3">
    <xf numFmtId="0" fontId="0" fillId="0" borderId="0" xfId="0"/>
    <xf numFmtId="3" fontId="0" fillId="0" borderId="0" xfId="0" applyNumberFormat="1"/>
    <xf numFmtId="0" fontId="0" fillId="2" borderId="0" xfId="0" applyFill="1"/>
    <xf numFmtId="0" fontId="0" fillId="3" borderId="0" xfId="0" applyFill="1"/>
    <xf numFmtId="1" fontId="0" fillId="0" borderId="0" xfId="0" applyNumberFormat="1"/>
    <xf numFmtId="0" fontId="0" fillId="0" borderId="0" xfId="0" applyAlignment="1"/>
    <xf numFmtId="1" fontId="0" fillId="0" borderId="0" xfId="0" applyNumberFormat="1" applyAlignment="1"/>
    <xf numFmtId="0" fontId="0" fillId="0" borderId="0" xfId="0" applyFill="1"/>
    <xf numFmtId="3" fontId="0" fillId="0" borderId="0" xfId="0" applyNumberFormat="1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2" fillId="0" borderId="0" xfId="0" applyFont="1"/>
    <xf numFmtId="3" fontId="2" fillId="0" borderId="0" xfId="0" applyNumberFormat="1" applyFont="1"/>
    <xf numFmtId="0" fontId="0" fillId="0" borderId="1" xfId="0" applyBorder="1"/>
    <xf numFmtId="3" fontId="0" fillId="0" borderId="1" xfId="0" applyNumberFormat="1" applyBorder="1"/>
    <xf numFmtId="10" fontId="0" fillId="0" borderId="1" xfId="0" applyNumberFormat="1" applyBorder="1"/>
    <xf numFmtId="0" fontId="0" fillId="7" borderId="1" xfId="0" applyFill="1" applyBorder="1"/>
    <xf numFmtId="0" fontId="0" fillId="8" borderId="1" xfId="0" applyFill="1" applyBorder="1"/>
    <xf numFmtId="0" fontId="0" fillId="10" borderId="1" xfId="0" applyFill="1" applyBorder="1"/>
    <xf numFmtId="0" fontId="0" fillId="6" borderId="1" xfId="0" applyFill="1" applyBorder="1"/>
    <xf numFmtId="0" fontId="0" fillId="9" borderId="1" xfId="0" applyFill="1" applyBorder="1"/>
    <xf numFmtId="0" fontId="0" fillId="0" borderId="1" xfId="0" applyFill="1" applyBorder="1"/>
    <xf numFmtId="0" fontId="0" fillId="0" borderId="0" xfId="0" applyBorder="1"/>
    <xf numFmtId="0" fontId="2" fillId="0" borderId="0" xfId="0" applyFont="1" applyBorder="1" applyAlignment="1"/>
    <xf numFmtId="10" fontId="0" fillId="0" borderId="0" xfId="1" applyNumberFormat="1" applyFont="1"/>
    <xf numFmtId="10" fontId="0" fillId="0" borderId="0" xfId="0" applyNumberFormat="1" applyFill="1" applyBorder="1"/>
    <xf numFmtId="3" fontId="0" fillId="0" borderId="0" xfId="0" applyNumberFormat="1" applyAlignment="1"/>
    <xf numFmtId="1" fontId="0" fillId="2" borderId="0" xfId="0" applyNumberFormat="1" applyFill="1"/>
    <xf numFmtId="164" fontId="0" fillId="0" borderId="1" xfId="1" applyNumberFormat="1" applyFont="1" applyBorder="1"/>
    <xf numFmtId="14" fontId="0" fillId="0" borderId="0" xfId="0" applyNumberFormat="1"/>
    <xf numFmtId="3" fontId="0" fillId="0" borderId="1" xfId="0" applyNumberFormat="1" applyFont="1" applyBorder="1"/>
    <xf numFmtId="3" fontId="0" fillId="0" borderId="1" xfId="0" applyNumberFormat="1" applyFont="1" applyBorder="1" applyAlignment="1"/>
    <xf numFmtId="0" fontId="2" fillId="0" borderId="1" xfId="0" applyFont="1" applyBorder="1"/>
    <xf numFmtId="3" fontId="2" fillId="0" borderId="1" xfId="0" applyNumberFormat="1" applyFont="1" applyBorder="1"/>
    <xf numFmtId="0" fontId="0" fillId="2" borderId="1" xfId="0" applyFill="1" applyBorder="1"/>
    <xf numFmtId="0" fontId="2" fillId="0" borderId="0" xfId="0" applyFont="1" applyFill="1"/>
    <xf numFmtId="3" fontId="2" fillId="0" borderId="0" xfId="0" applyNumberFormat="1" applyFont="1" applyFill="1"/>
    <xf numFmtId="3" fontId="2" fillId="0" borderId="1" xfId="0" applyNumberFormat="1" applyFont="1" applyFill="1" applyBorder="1"/>
    <xf numFmtId="3" fontId="0" fillId="0" borderId="1" xfId="0" applyNumberFormat="1" applyFill="1" applyBorder="1"/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" fontId="3" fillId="0" borderId="0" xfId="0" applyNumberFormat="1" applyFont="1" applyFill="1"/>
    <xf numFmtId="1" fontId="0" fillId="2" borderId="0" xfId="0" applyNumberFormat="1" applyFill="1" applyAlignment="1"/>
    <xf numFmtId="1" fontId="0" fillId="0" borderId="0" xfId="0" applyNumberFormat="1" applyFill="1"/>
    <xf numFmtId="3" fontId="2" fillId="0" borderId="1" xfId="0" applyNumberFormat="1" applyFont="1" applyBorder="1" applyAlignment="1">
      <alignment horizontal="center"/>
    </xf>
    <xf numFmtId="3" fontId="0" fillId="0" borderId="1" xfId="0" applyNumberFormat="1" applyFont="1" applyFill="1" applyBorder="1" applyAlignment="1"/>
    <xf numFmtId="3" fontId="0" fillId="0" borderId="1" xfId="0" applyNumberFormat="1" applyFont="1" applyFill="1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66FFFF"/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53"/>
  <sheetViews>
    <sheetView tabSelected="1" topLeftCell="A10" workbookViewId="0">
      <selection activeCell="N18" sqref="N18:S44"/>
    </sheetView>
  </sheetViews>
  <sheetFormatPr defaultRowHeight="15" x14ac:dyDescent="0.25"/>
  <cols>
    <col min="1" max="1" width="7.28515625" bestFit="1" customWidth="1"/>
    <col min="2" max="2" width="20" customWidth="1"/>
    <col min="3" max="3" width="18.5703125" customWidth="1"/>
    <col min="4" max="4" width="10.7109375" bestFit="1" customWidth="1"/>
    <col min="5" max="5" width="8.85546875" customWidth="1"/>
    <col min="6" max="6" width="9.42578125" bestFit="1" customWidth="1"/>
    <col min="7" max="7" width="5.28515625" bestFit="1" customWidth="1"/>
    <col min="8" max="8" width="9" bestFit="1" customWidth="1"/>
    <col min="9" max="9" width="9.28515625" customWidth="1"/>
    <col min="10" max="10" width="7.85546875" bestFit="1" customWidth="1"/>
    <col min="11" max="11" width="10.5703125" bestFit="1" customWidth="1"/>
    <col min="12" max="12" width="8.140625" bestFit="1" customWidth="1"/>
    <col min="14" max="14" width="22" bestFit="1" customWidth="1"/>
    <col min="15" max="15" width="9.5703125" bestFit="1" customWidth="1"/>
    <col min="16" max="16" width="11.28515625" bestFit="1" customWidth="1"/>
    <col min="17" max="17" width="8.140625" bestFit="1" customWidth="1"/>
    <col min="18" max="18" width="23" bestFit="1" customWidth="1"/>
    <col min="19" max="20" width="23.7109375" bestFit="1" customWidth="1"/>
    <col min="21" max="21" width="11.28515625" bestFit="1" customWidth="1"/>
    <col min="22" max="22" width="8.140625" bestFit="1" customWidth="1"/>
    <col min="23" max="23" width="23" bestFit="1" customWidth="1"/>
    <col min="24" max="25" width="23.7109375" bestFit="1" customWidth="1"/>
  </cols>
  <sheetData>
    <row r="1" spans="1:14" x14ac:dyDescent="0.25">
      <c r="A1" s="41" t="s">
        <v>437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4" ht="30" x14ac:dyDescent="0.25">
      <c r="A2" s="51" t="s">
        <v>110</v>
      </c>
      <c r="B2" s="51" t="s">
        <v>505</v>
      </c>
      <c r="C2" s="51" t="s">
        <v>1122</v>
      </c>
      <c r="D2" s="51" t="s">
        <v>98</v>
      </c>
      <c r="E2" s="52" t="s">
        <v>436</v>
      </c>
      <c r="F2" s="51" t="s">
        <v>424</v>
      </c>
      <c r="G2" s="51" t="s">
        <v>421</v>
      </c>
      <c r="H2" s="51" t="s">
        <v>503</v>
      </c>
      <c r="I2" s="51" t="s">
        <v>1135</v>
      </c>
      <c r="J2" s="52" t="s">
        <v>504</v>
      </c>
      <c r="K2" s="51" t="s">
        <v>422</v>
      </c>
      <c r="L2" s="52" t="s">
        <v>423</v>
      </c>
      <c r="M2" s="13"/>
      <c r="N2" s="13"/>
    </row>
    <row r="3" spans="1:14" x14ac:dyDescent="0.25">
      <c r="A3" s="15">
        <v>1</v>
      </c>
      <c r="B3" s="50" t="s">
        <v>7</v>
      </c>
      <c r="C3" s="50" t="s">
        <v>1123</v>
      </c>
      <c r="D3" s="16">
        <f>Sheet1!E90</f>
        <v>786631</v>
      </c>
      <c r="E3" s="16">
        <f>Sheet1!E91</f>
        <v>1</v>
      </c>
      <c r="F3" s="30">
        <f>E3/(D3-E3)</f>
        <v>1.2712456936552126E-6</v>
      </c>
      <c r="G3" s="15" t="s">
        <v>859</v>
      </c>
      <c r="H3" s="17">
        <v>0.63780000000000003</v>
      </c>
      <c r="I3" s="17">
        <v>0.33889999999999998</v>
      </c>
      <c r="J3" s="17">
        <f>H3-I3</f>
        <v>0.29890000000000005</v>
      </c>
      <c r="K3" s="17">
        <v>0.37140000000000001</v>
      </c>
      <c r="L3" s="18" t="s">
        <v>434</v>
      </c>
    </row>
    <row r="4" spans="1:14" ht="30" x14ac:dyDescent="0.25">
      <c r="A4" s="15">
        <v>2</v>
      </c>
      <c r="B4" s="50" t="s">
        <v>506</v>
      </c>
      <c r="C4" s="50" t="s">
        <v>1136</v>
      </c>
      <c r="D4" s="16">
        <f>Sheet1!F90</f>
        <v>786630</v>
      </c>
      <c r="E4" s="16">
        <f>Sheet1!F91</f>
        <v>0</v>
      </c>
      <c r="F4" s="30">
        <f t="shared" ref="F4:F17" si="0">E4/(D4-E4)</f>
        <v>0</v>
      </c>
      <c r="G4" s="15" t="s">
        <v>425</v>
      </c>
      <c r="H4" s="17">
        <v>0.39729999999999999</v>
      </c>
      <c r="I4" s="17">
        <v>0.57679999999999998</v>
      </c>
      <c r="J4" s="17">
        <f t="shared" ref="J4:J17" si="1">H4-I4</f>
        <v>-0.17949999999999999</v>
      </c>
      <c r="K4" s="17">
        <v>0.1404</v>
      </c>
      <c r="L4" s="19" t="s">
        <v>435</v>
      </c>
    </row>
    <row r="5" spans="1:14" x14ac:dyDescent="0.25">
      <c r="A5" s="15">
        <v>3</v>
      </c>
      <c r="B5" s="50" t="s">
        <v>507</v>
      </c>
      <c r="C5" s="50" t="s">
        <v>1124</v>
      </c>
      <c r="D5" s="16">
        <f>Sheet1!G90</f>
        <v>786630</v>
      </c>
      <c r="E5" s="16">
        <f>Sheet1!G91</f>
        <v>0</v>
      </c>
      <c r="F5" s="30">
        <f t="shared" si="0"/>
        <v>0</v>
      </c>
      <c r="G5" s="15" t="s">
        <v>426</v>
      </c>
      <c r="H5" s="17">
        <v>0.50080000000000002</v>
      </c>
      <c r="I5" s="17">
        <v>0.47120000000000001</v>
      </c>
      <c r="J5" s="17">
        <f t="shared" si="1"/>
        <v>2.9600000000000015E-2</v>
      </c>
      <c r="K5" s="17">
        <v>0.2243</v>
      </c>
      <c r="L5" s="20" t="s">
        <v>432</v>
      </c>
    </row>
    <row r="6" spans="1:14" x14ac:dyDescent="0.25">
      <c r="A6" s="15">
        <v>4</v>
      </c>
      <c r="B6" s="50" t="s">
        <v>508</v>
      </c>
      <c r="C6" s="50" t="s">
        <v>1125</v>
      </c>
      <c r="D6" s="16">
        <f>Sheet1!H90</f>
        <v>786631</v>
      </c>
      <c r="E6" s="16">
        <f>Sheet1!H91</f>
        <v>1</v>
      </c>
      <c r="F6" s="30">
        <f t="shared" si="0"/>
        <v>1.2712456936552126E-6</v>
      </c>
      <c r="G6" s="15" t="s">
        <v>860</v>
      </c>
      <c r="H6" s="17">
        <v>0.51270000000000004</v>
      </c>
      <c r="I6" s="17">
        <v>0.4622</v>
      </c>
      <c r="J6" s="17">
        <f t="shared" si="1"/>
        <v>5.0500000000000045E-2</v>
      </c>
      <c r="K6" s="17">
        <v>0.21690000000000001</v>
      </c>
      <c r="L6" s="20" t="s">
        <v>432</v>
      </c>
    </row>
    <row r="7" spans="1:14" ht="30" x14ac:dyDescent="0.25">
      <c r="A7" s="15">
        <v>5</v>
      </c>
      <c r="B7" s="50" t="s">
        <v>509</v>
      </c>
      <c r="C7" s="50" t="s">
        <v>1134</v>
      </c>
      <c r="D7" s="16">
        <f>Sheet1!I90</f>
        <v>786631</v>
      </c>
      <c r="E7" s="16">
        <f>Sheet1!I91</f>
        <v>1</v>
      </c>
      <c r="F7" s="30">
        <f t="shared" si="0"/>
        <v>1.2712456936552126E-6</v>
      </c>
      <c r="G7" s="15" t="s">
        <v>427</v>
      </c>
      <c r="H7" s="17">
        <v>0.58120000000000005</v>
      </c>
      <c r="I7" s="17">
        <v>0.39900000000000002</v>
      </c>
      <c r="J7" s="17">
        <f t="shared" si="1"/>
        <v>0.18220000000000003</v>
      </c>
      <c r="K7" s="17">
        <v>0.31180000000000002</v>
      </c>
      <c r="L7" s="21" t="s">
        <v>431</v>
      </c>
    </row>
    <row r="8" spans="1:14" ht="30" x14ac:dyDescent="0.25">
      <c r="A8" s="15">
        <v>6</v>
      </c>
      <c r="B8" s="50" t="s">
        <v>510</v>
      </c>
      <c r="C8" s="50" t="s">
        <v>1132</v>
      </c>
      <c r="D8" s="16">
        <f>Sheet1!J90</f>
        <v>786630</v>
      </c>
      <c r="E8" s="16">
        <f>Sheet1!J91</f>
        <v>0</v>
      </c>
      <c r="F8" s="30">
        <f>E8/(D8-E8)</f>
        <v>0</v>
      </c>
      <c r="G8" s="15" t="s">
        <v>861</v>
      </c>
      <c r="H8" s="17">
        <v>0.4592</v>
      </c>
      <c r="I8" s="17">
        <v>0.51480000000000004</v>
      </c>
      <c r="J8" s="17">
        <f t="shared" si="1"/>
        <v>-5.5600000000000038E-2</v>
      </c>
      <c r="K8" s="17">
        <v>0.15540000000000001</v>
      </c>
      <c r="L8" s="22" t="s">
        <v>433</v>
      </c>
    </row>
    <row r="9" spans="1:14" ht="30" x14ac:dyDescent="0.25">
      <c r="A9" s="15">
        <v>7</v>
      </c>
      <c r="B9" s="50" t="s">
        <v>511</v>
      </c>
      <c r="C9" s="50" t="s">
        <v>1125</v>
      </c>
      <c r="D9" s="16">
        <f>Sheet1!K90</f>
        <v>786629</v>
      </c>
      <c r="E9" s="16">
        <f>Sheet1!K91</f>
        <v>-1</v>
      </c>
      <c r="F9" s="30">
        <f t="shared" si="0"/>
        <v>-1.2712456936552126E-6</v>
      </c>
      <c r="G9" s="15" t="s">
        <v>862</v>
      </c>
      <c r="H9" s="17">
        <v>0.51270000000000004</v>
      </c>
      <c r="I9" s="17">
        <v>0.46600000000000003</v>
      </c>
      <c r="J9" s="17">
        <f t="shared" si="1"/>
        <v>4.6700000000000019E-2</v>
      </c>
      <c r="K9" s="17">
        <v>0.25</v>
      </c>
      <c r="L9" s="20" t="s">
        <v>432</v>
      </c>
    </row>
    <row r="10" spans="1:14" ht="30" x14ac:dyDescent="0.25">
      <c r="A10" s="15">
        <v>8</v>
      </c>
      <c r="B10" s="50" t="s">
        <v>11</v>
      </c>
      <c r="C10" s="50" t="s">
        <v>1133</v>
      </c>
      <c r="D10" s="16">
        <f>Sheet1!L90</f>
        <v>786631</v>
      </c>
      <c r="E10" s="16">
        <f>Sheet1!L91</f>
        <v>1</v>
      </c>
      <c r="F10" s="30">
        <f t="shared" si="0"/>
        <v>1.2712456936552126E-6</v>
      </c>
      <c r="G10" s="15" t="s">
        <v>428</v>
      </c>
      <c r="H10" s="17">
        <v>0.65869999999999995</v>
      </c>
      <c r="I10" s="17">
        <v>0.31740000000000002</v>
      </c>
      <c r="J10" s="17">
        <f t="shared" si="1"/>
        <v>0.34129999999999994</v>
      </c>
      <c r="K10" s="17">
        <v>0.41310000000000002</v>
      </c>
      <c r="L10" s="18" t="s">
        <v>434</v>
      </c>
    </row>
    <row r="11" spans="1:14" x14ac:dyDescent="0.25">
      <c r="A11" s="15">
        <v>9</v>
      </c>
      <c r="B11" s="50" t="s">
        <v>512</v>
      </c>
      <c r="C11" s="50" t="s">
        <v>1126</v>
      </c>
      <c r="D11" s="16">
        <f>Sheet1!M90</f>
        <v>786629</v>
      </c>
      <c r="E11" s="16">
        <f>Sheet1!M91</f>
        <v>-1</v>
      </c>
      <c r="F11" s="30">
        <f t="shared" si="0"/>
        <v>-1.2712456936552126E-6</v>
      </c>
      <c r="G11" s="15" t="s">
        <v>429</v>
      </c>
      <c r="H11" s="17">
        <v>0.32350000000000001</v>
      </c>
      <c r="I11" s="17">
        <v>0.65129999999999999</v>
      </c>
      <c r="J11" s="17">
        <f t="shared" si="1"/>
        <v>-0.32779999999999998</v>
      </c>
      <c r="K11" s="17">
        <v>8.4400000000000003E-2</v>
      </c>
      <c r="L11" s="19" t="s">
        <v>435</v>
      </c>
    </row>
    <row r="12" spans="1:14" x14ac:dyDescent="0.25">
      <c r="A12" s="15">
        <v>10</v>
      </c>
      <c r="B12" s="50" t="s">
        <v>513</v>
      </c>
      <c r="C12" s="50" t="s">
        <v>1127</v>
      </c>
      <c r="D12" s="16">
        <f>Sheet1!N90</f>
        <v>786629</v>
      </c>
      <c r="E12" s="16">
        <f>Sheet1!N91</f>
        <v>-1</v>
      </c>
      <c r="F12" s="30">
        <f t="shared" si="0"/>
        <v>-1.2712456936552126E-6</v>
      </c>
      <c r="G12" s="15" t="s">
        <v>430</v>
      </c>
      <c r="H12" s="17">
        <v>0.34379999999999999</v>
      </c>
      <c r="I12" s="17">
        <v>0.63260000000000005</v>
      </c>
      <c r="J12" s="17">
        <f t="shared" si="1"/>
        <v>-0.28880000000000006</v>
      </c>
      <c r="K12" s="17">
        <v>9.3399999999999997E-2</v>
      </c>
      <c r="L12" s="19" t="s">
        <v>435</v>
      </c>
    </row>
    <row r="13" spans="1:14" x14ac:dyDescent="0.25">
      <c r="A13" s="15">
        <v>11</v>
      </c>
      <c r="B13" s="50" t="s">
        <v>514</v>
      </c>
      <c r="C13" s="50" t="s">
        <v>1125</v>
      </c>
      <c r="D13" s="16">
        <f>Sheet1!O90</f>
        <v>786629</v>
      </c>
      <c r="E13" s="16">
        <f>Sheet1!O91</f>
        <v>-1</v>
      </c>
      <c r="F13" s="30">
        <f t="shared" si="0"/>
        <v>-1.2712456936552126E-6</v>
      </c>
      <c r="G13" s="15" t="s">
        <v>863</v>
      </c>
      <c r="H13" s="17">
        <v>0.26910000000000001</v>
      </c>
      <c r="I13" s="17">
        <v>0.7016</v>
      </c>
      <c r="J13" s="17">
        <f t="shared" si="1"/>
        <v>-0.4325</v>
      </c>
      <c r="K13" s="17">
        <v>9.9599999999999994E-2</v>
      </c>
      <c r="L13" s="19" t="s">
        <v>435</v>
      </c>
    </row>
    <row r="14" spans="1:14" x14ac:dyDescent="0.25">
      <c r="A14" s="15">
        <v>12</v>
      </c>
      <c r="B14" s="50" t="s">
        <v>515</v>
      </c>
      <c r="C14" s="50" t="s">
        <v>1128</v>
      </c>
      <c r="D14" s="16">
        <f>Sheet1!P90</f>
        <v>786630</v>
      </c>
      <c r="E14" s="16">
        <f>Sheet1!P91</f>
        <v>0</v>
      </c>
      <c r="F14" s="30">
        <f t="shared" si="0"/>
        <v>0</v>
      </c>
      <c r="G14" s="15" t="s">
        <v>864</v>
      </c>
      <c r="H14" s="17">
        <v>0.44790000000000002</v>
      </c>
      <c r="I14" s="17">
        <v>0.52739999999999998</v>
      </c>
      <c r="J14" s="17">
        <f t="shared" si="1"/>
        <v>-7.949999999999996E-2</v>
      </c>
      <c r="K14" s="17">
        <v>0.2581</v>
      </c>
      <c r="L14" s="22" t="s">
        <v>433</v>
      </c>
    </row>
    <row r="15" spans="1:14" x14ac:dyDescent="0.25">
      <c r="A15" s="15">
        <v>13</v>
      </c>
      <c r="B15" s="50" t="s">
        <v>516</v>
      </c>
      <c r="C15" s="50" t="s">
        <v>1129</v>
      </c>
      <c r="D15" s="16">
        <f>Sheet1!Q90</f>
        <v>786629</v>
      </c>
      <c r="E15" s="16">
        <f>Sheet1!Q91</f>
        <v>-1</v>
      </c>
      <c r="F15" s="30">
        <f t="shared" si="0"/>
        <v>-1.2712456936552126E-6</v>
      </c>
      <c r="G15" s="15" t="s">
        <v>429</v>
      </c>
      <c r="H15" s="17">
        <v>0.28989999999999999</v>
      </c>
      <c r="I15" s="17">
        <v>0.68530000000000002</v>
      </c>
      <c r="J15" s="17">
        <f t="shared" si="1"/>
        <v>-0.39540000000000003</v>
      </c>
      <c r="K15" s="17">
        <v>0.1105</v>
      </c>
      <c r="L15" s="19" t="s">
        <v>435</v>
      </c>
    </row>
    <row r="16" spans="1:14" x14ac:dyDescent="0.25">
      <c r="A16" s="15">
        <v>14</v>
      </c>
      <c r="B16" s="50" t="s">
        <v>516</v>
      </c>
      <c r="C16" s="50" t="s">
        <v>1130</v>
      </c>
      <c r="D16" s="16">
        <f>Sheet1!R90</f>
        <v>786630</v>
      </c>
      <c r="E16" s="16">
        <f>Sheet1!R91</f>
        <v>0</v>
      </c>
      <c r="F16" s="30">
        <f t="shared" si="0"/>
        <v>0</v>
      </c>
      <c r="G16" s="15" t="s">
        <v>429</v>
      </c>
      <c r="H16" s="17">
        <v>0.29039999999999999</v>
      </c>
      <c r="I16" s="17">
        <v>0.68630000000000002</v>
      </c>
      <c r="J16" s="17">
        <f t="shared" si="1"/>
        <v>-0.39590000000000003</v>
      </c>
      <c r="K16" s="17">
        <v>0.1489</v>
      </c>
      <c r="L16" s="19" t="s">
        <v>435</v>
      </c>
    </row>
    <row r="17" spans="1:25" ht="30" x14ac:dyDescent="0.25">
      <c r="A17" s="15">
        <v>15</v>
      </c>
      <c r="B17" s="50" t="s">
        <v>13</v>
      </c>
      <c r="C17" s="50" t="s">
        <v>1131</v>
      </c>
      <c r="D17" s="16">
        <f>Sheet1!S90</f>
        <v>786629</v>
      </c>
      <c r="E17" s="16">
        <f>Sheet1!S91</f>
        <v>-1</v>
      </c>
      <c r="F17" s="30">
        <f t="shared" si="0"/>
        <v>-1.2712456936552126E-6</v>
      </c>
      <c r="G17" s="15" t="s">
        <v>865</v>
      </c>
      <c r="H17" s="17">
        <v>0.55179999999999996</v>
      </c>
      <c r="I17" s="17">
        <v>0.42580000000000001</v>
      </c>
      <c r="J17" s="17">
        <f t="shared" si="1"/>
        <v>0.12599999999999995</v>
      </c>
      <c r="K17" s="17">
        <v>0.35510000000000003</v>
      </c>
      <c r="L17" s="21" t="s">
        <v>431</v>
      </c>
    </row>
    <row r="18" spans="1:25" x14ac:dyDescent="0.25">
      <c r="D18" s="1"/>
      <c r="H18" s="27"/>
      <c r="N18" s="47" t="s">
        <v>458</v>
      </c>
      <c r="O18" s="47"/>
      <c r="P18" s="47"/>
      <c r="Q18" s="47"/>
      <c r="R18" s="47"/>
      <c r="S18" s="47"/>
      <c r="T18" s="1"/>
      <c r="U18" s="47" t="s">
        <v>461</v>
      </c>
      <c r="V18" s="47"/>
      <c r="W18" s="47"/>
      <c r="X18" s="47"/>
    </row>
    <row r="19" spans="1:25" x14ac:dyDescent="0.25">
      <c r="H19" s="27"/>
      <c r="N19" s="35" t="s">
        <v>108</v>
      </c>
      <c r="O19" s="35" t="s">
        <v>109</v>
      </c>
      <c r="P19" s="35" t="s">
        <v>0</v>
      </c>
      <c r="Q19" s="35" t="s">
        <v>438</v>
      </c>
      <c r="R19" s="35" t="s">
        <v>439</v>
      </c>
      <c r="S19" s="35" t="s">
        <v>440</v>
      </c>
      <c r="T19" s="14"/>
      <c r="U19" s="35" t="s">
        <v>0</v>
      </c>
      <c r="V19" s="35" t="s">
        <v>438</v>
      </c>
      <c r="W19" s="35" t="s">
        <v>439</v>
      </c>
      <c r="X19" s="35" t="s">
        <v>440</v>
      </c>
    </row>
    <row r="20" spans="1:25" x14ac:dyDescent="0.25">
      <c r="N20" s="16" t="s">
        <v>401</v>
      </c>
      <c r="O20" s="16" t="s">
        <v>113</v>
      </c>
      <c r="P20" s="16" t="s">
        <v>87</v>
      </c>
      <c r="Q20" s="16" t="s">
        <v>441</v>
      </c>
      <c r="R20" s="16">
        <f>Stark!E29</f>
        <v>2</v>
      </c>
      <c r="S20" s="16">
        <f>Stark!F29</f>
        <v>3907</v>
      </c>
      <c r="T20" s="1"/>
      <c r="U20" s="16" t="s">
        <v>40</v>
      </c>
      <c r="V20" s="16" t="s">
        <v>459</v>
      </c>
      <c r="W20" s="16">
        <f>Cuyahoga!E62</f>
        <v>786631</v>
      </c>
      <c r="X20" s="16">
        <f>Cuyahoga!F62</f>
        <v>478186</v>
      </c>
    </row>
    <row r="21" spans="1:25" x14ac:dyDescent="0.25">
      <c r="N21" s="16" t="s">
        <v>383</v>
      </c>
      <c r="O21" s="16" t="s">
        <v>111</v>
      </c>
      <c r="P21" s="16" t="s">
        <v>87</v>
      </c>
      <c r="Q21" s="16" t="s">
        <v>441</v>
      </c>
      <c r="R21" s="16">
        <f>Stark!E7</f>
        <v>24423</v>
      </c>
      <c r="S21" s="16">
        <f>Stark!F7</f>
        <v>7723</v>
      </c>
      <c r="T21" s="1"/>
      <c r="U21" s="16" t="s">
        <v>45</v>
      </c>
      <c r="V21" s="16" t="s">
        <v>442</v>
      </c>
      <c r="W21" s="16">
        <f>Franklin_1!E51</f>
        <v>537176</v>
      </c>
      <c r="X21" s="16">
        <f>Franklin_1!F51</f>
        <v>786631</v>
      </c>
    </row>
    <row r="22" spans="1:25" x14ac:dyDescent="0.25">
      <c r="N22" s="16" t="s">
        <v>45</v>
      </c>
      <c r="O22" s="16" t="s">
        <v>113</v>
      </c>
      <c r="P22" s="16" t="s">
        <v>45</v>
      </c>
      <c r="Q22" s="16" t="s">
        <v>442</v>
      </c>
      <c r="R22" s="16">
        <f>Franklin_1!C32-'Summary Tables'!S22</f>
        <v>10816</v>
      </c>
      <c r="S22" s="16">
        <f>Franklin_1!M103</f>
        <v>17</v>
      </c>
      <c r="T22" s="1"/>
      <c r="U22" s="16" t="s">
        <v>49</v>
      </c>
      <c r="V22" s="16" t="s">
        <v>460</v>
      </c>
      <c r="W22" s="16">
        <f>Greene!E31</f>
        <v>113320</v>
      </c>
      <c r="X22" s="16">
        <f>Greene!F31</f>
        <v>54646</v>
      </c>
    </row>
    <row r="23" spans="1:25" x14ac:dyDescent="0.25">
      <c r="N23" s="16" t="s">
        <v>2</v>
      </c>
      <c r="O23" s="16" t="s">
        <v>113</v>
      </c>
      <c r="P23" s="16" t="s">
        <v>45</v>
      </c>
      <c r="Q23" s="16" t="s">
        <v>442</v>
      </c>
      <c r="R23" s="16">
        <f>Franklin_1!C35-S23</f>
        <v>13250</v>
      </c>
      <c r="S23" s="16">
        <f>Franklin_1!Q49+Franklin_1!Q71</f>
        <v>354</v>
      </c>
      <c r="T23" s="1"/>
      <c r="U23" s="16" t="s">
        <v>4</v>
      </c>
      <c r="V23" s="16" t="s">
        <v>448</v>
      </c>
      <c r="W23" s="16">
        <f>Hamilton!E104</f>
        <v>44010</v>
      </c>
      <c r="X23" s="16">
        <f>Hamilton!F104</f>
        <v>786629</v>
      </c>
    </row>
    <row r="24" spans="1:25" x14ac:dyDescent="0.25">
      <c r="N24" s="16" t="s">
        <v>11</v>
      </c>
      <c r="O24" s="16" t="s">
        <v>111</v>
      </c>
      <c r="P24" s="16" t="s">
        <v>45</v>
      </c>
      <c r="Q24" s="16" t="s">
        <v>442</v>
      </c>
      <c r="R24" s="16">
        <f>Franklin_1!E5</f>
        <v>299631</v>
      </c>
      <c r="S24" s="16">
        <f>Franklin_1!F5</f>
        <v>580698</v>
      </c>
      <c r="T24" s="1"/>
      <c r="U24" s="16" t="s">
        <v>57</v>
      </c>
      <c r="V24" s="16" t="s">
        <v>1033</v>
      </c>
      <c r="W24" s="16">
        <f>Holmes!E28</f>
        <v>13525</v>
      </c>
      <c r="X24" s="16">
        <f>Holmes!F28</f>
        <v>30698</v>
      </c>
    </row>
    <row r="25" spans="1:25" x14ac:dyDescent="0.25">
      <c r="N25" s="16" t="s">
        <v>179</v>
      </c>
      <c r="O25" s="16" t="s">
        <v>111</v>
      </c>
      <c r="P25" s="16" t="s">
        <v>45</v>
      </c>
      <c r="Q25" s="16" t="s">
        <v>442</v>
      </c>
      <c r="R25" s="16">
        <f>Franklin_1!E11</f>
        <v>36126</v>
      </c>
      <c r="S25" s="16">
        <f>Franklin_1!F11</f>
        <v>988</v>
      </c>
      <c r="T25" s="1"/>
      <c r="U25" s="40" t="s">
        <v>60</v>
      </c>
      <c r="V25" s="40" t="s">
        <v>866</v>
      </c>
      <c r="W25" s="16">
        <f>Lake!E27</f>
        <v>213048</v>
      </c>
      <c r="X25" s="16">
        <f>Lake!F27</f>
        <v>19555</v>
      </c>
    </row>
    <row r="26" spans="1:25" x14ac:dyDescent="0.25">
      <c r="N26" s="48" t="s">
        <v>372</v>
      </c>
      <c r="O26" s="48" t="s">
        <v>113</v>
      </c>
      <c r="P26" s="48" t="s">
        <v>62</v>
      </c>
      <c r="Q26" s="48" t="s">
        <v>443</v>
      </c>
      <c r="R26" s="33">
        <f>Licking!F39</f>
        <v>585</v>
      </c>
      <c r="S26" s="33">
        <f>Licking!G39</f>
        <v>2257</v>
      </c>
      <c r="T26" s="1"/>
      <c r="U26" s="16" t="s">
        <v>62</v>
      </c>
      <c r="V26" s="16" t="s">
        <v>443</v>
      </c>
      <c r="W26" s="16">
        <f>Licking!F50</f>
        <v>35329</v>
      </c>
      <c r="X26" s="16">
        <f>Licking!G50</f>
        <v>143190</v>
      </c>
    </row>
    <row r="27" spans="1:25" x14ac:dyDescent="0.25">
      <c r="N27" s="16" t="s">
        <v>353</v>
      </c>
      <c r="O27" s="16" t="s">
        <v>112</v>
      </c>
      <c r="P27" s="16" t="s">
        <v>62</v>
      </c>
      <c r="Q27" s="16" t="s">
        <v>443</v>
      </c>
      <c r="R27" s="16">
        <f>Licking!F10</f>
        <v>7018</v>
      </c>
      <c r="S27" s="16">
        <f>Licking!G10</f>
        <v>30</v>
      </c>
      <c r="T27" s="1"/>
      <c r="U27" s="40" t="s">
        <v>63</v>
      </c>
      <c r="V27" s="40" t="s">
        <v>870</v>
      </c>
      <c r="W27" s="16">
        <f>Lorain!E39</f>
        <v>307456</v>
      </c>
      <c r="X27" s="16">
        <f>Lorain!F39</f>
        <v>5508</v>
      </c>
    </row>
    <row r="28" spans="1:25" x14ac:dyDescent="0.25">
      <c r="N28" s="49" t="s">
        <v>137</v>
      </c>
      <c r="O28" s="49" t="s">
        <v>111</v>
      </c>
      <c r="P28" s="49" t="s">
        <v>40</v>
      </c>
      <c r="Q28" s="49" t="s">
        <v>459</v>
      </c>
      <c r="R28" s="32">
        <f>Cuyahoga!E28</f>
        <v>53381</v>
      </c>
      <c r="S28" s="32">
        <f>Cuyahoga!F28</f>
        <v>27765</v>
      </c>
      <c r="T28" s="1"/>
      <c r="U28" s="40" t="s">
        <v>66</v>
      </c>
      <c r="V28" s="40" t="s">
        <v>867</v>
      </c>
      <c r="W28" s="16">
        <f>Mahoning!E42</f>
        <v>177083</v>
      </c>
      <c r="X28" s="16">
        <f>Mahoning!F42</f>
        <v>51531</v>
      </c>
      <c r="Y28" s="1"/>
    </row>
    <row r="29" spans="1:25" x14ac:dyDescent="0.25">
      <c r="N29" s="33" t="s">
        <v>76</v>
      </c>
      <c r="O29" s="33" t="s">
        <v>113</v>
      </c>
      <c r="P29" s="33" t="s">
        <v>60</v>
      </c>
      <c r="Q29" s="48" t="s">
        <v>866</v>
      </c>
      <c r="R29" s="33">
        <f>Lake!E25</f>
        <v>5282</v>
      </c>
      <c r="S29" s="33">
        <f>Lake!F25</f>
        <v>1067</v>
      </c>
      <c r="T29" s="1"/>
      <c r="U29" s="40" t="s">
        <v>74</v>
      </c>
      <c r="V29" s="40" t="s">
        <v>868</v>
      </c>
      <c r="W29" s="16">
        <f>Muskingum!E44</f>
        <v>55349</v>
      </c>
      <c r="X29" s="16">
        <f>Muskingum!F44</f>
        <v>31061</v>
      </c>
      <c r="Y29" s="1"/>
    </row>
    <row r="30" spans="1:25" x14ac:dyDescent="0.25">
      <c r="N30" s="33" t="s">
        <v>618</v>
      </c>
      <c r="O30" s="33" t="s">
        <v>113</v>
      </c>
      <c r="P30" s="33" t="s">
        <v>66</v>
      </c>
      <c r="Q30" s="33" t="s">
        <v>867</v>
      </c>
      <c r="R30" s="33">
        <f>Mahoning!E21</f>
        <v>225</v>
      </c>
      <c r="S30" s="33">
        <f>Mahoning!F21</f>
        <v>9020</v>
      </c>
      <c r="T30" s="1"/>
      <c r="U30" s="40" t="s">
        <v>82</v>
      </c>
      <c r="V30" s="40" t="s">
        <v>888</v>
      </c>
      <c r="W30" s="16">
        <f>Richland!E33</f>
        <v>113838</v>
      </c>
      <c r="X30" s="16">
        <f>Richland!F33</f>
        <v>11098</v>
      </c>
    </row>
    <row r="31" spans="1:25" x14ac:dyDescent="0.25">
      <c r="N31" s="16" t="s">
        <v>681</v>
      </c>
      <c r="O31" s="16" t="s">
        <v>111</v>
      </c>
      <c r="P31" s="16" t="s">
        <v>74</v>
      </c>
      <c r="Q31" s="16" t="s">
        <v>868</v>
      </c>
      <c r="R31" s="16">
        <f>Muskingum!E3</f>
        <v>24406</v>
      </c>
      <c r="S31" s="16">
        <f>Muskingum!F3</f>
        <v>359</v>
      </c>
      <c r="T31" s="1"/>
      <c r="U31" s="40" t="s">
        <v>84</v>
      </c>
      <c r="V31" s="40" t="s">
        <v>869</v>
      </c>
      <c r="W31" s="16">
        <f>Scioto!E34</f>
        <v>51842</v>
      </c>
      <c r="X31" s="16">
        <f>Scioto!F34</f>
        <v>22166</v>
      </c>
    </row>
    <row r="32" spans="1:25" x14ac:dyDescent="0.25">
      <c r="N32" s="33" t="s">
        <v>724</v>
      </c>
      <c r="O32" s="33" t="s">
        <v>111</v>
      </c>
      <c r="P32" s="33" t="s">
        <v>84</v>
      </c>
      <c r="Q32" s="33" t="s">
        <v>869</v>
      </c>
      <c r="R32" s="33">
        <f>Scioto!E3</f>
        <v>16614</v>
      </c>
      <c r="S32" s="33">
        <f>Scioto!F3</f>
        <v>1638</v>
      </c>
      <c r="T32" s="1"/>
      <c r="U32" s="40" t="s">
        <v>86</v>
      </c>
      <c r="V32" s="40" t="s">
        <v>887</v>
      </c>
      <c r="W32" s="16">
        <f>Shelby!E28</f>
        <v>15653</v>
      </c>
      <c r="X32" s="16">
        <f>Shelby!F28</f>
        <v>32577</v>
      </c>
    </row>
    <row r="33" spans="11:24" x14ac:dyDescent="0.25">
      <c r="N33" s="33" t="s">
        <v>247</v>
      </c>
      <c r="O33" s="33" t="s">
        <v>113</v>
      </c>
      <c r="P33" s="33" t="s">
        <v>49</v>
      </c>
      <c r="Q33" s="33" t="s">
        <v>460</v>
      </c>
      <c r="R33" s="33">
        <f>Greene!E24</f>
        <v>340</v>
      </c>
      <c r="S33" s="33">
        <f>Greene!F24</f>
        <v>1723</v>
      </c>
      <c r="T33" s="1"/>
      <c r="U33" s="16" t="s">
        <v>87</v>
      </c>
      <c r="V33" s="16" t="s">
        <v>441</v>
      </c>
      <c r="W33" s="16">
        <f>Stark!E51</f>
        <v>246203</v>
      </c>
      <c r="X33" s="16">
        <f>Stark!F51</f>
        <v>128650</v>
      </c>
    </row>
    <row r="34" spans="11:24" x14ac:dyDescent="0.25">
      <c r="K34" s="26"/>
      <c r="N34" s="48" t="s">
        <v>1015</v>
      </c>
      <c r="O34" s="48" t="s">
        <v>113</v>
      </c>
      <c r="P34" s="48" t="s">
        <v>57</v>
      </c>
      <c r="Q34" s="48" t="s">
        <v>1033</v>
      </c>
      <c r="R34" s="33">
        <f>Holmes!E12</f>
        <v>503</v>
      </c>
      <c r="S34" s="33">
        <f>Holmes!F12</f>
        <v>2216</v>
      </c>
      <c r="T34" s="1"/>
      <c r="U34" s="40" t="s">
        <v>23</v>
      </c>
      <c r="V34" s="40" t="s">
        <v>1035</v>
      </c>
      <c r="W34" s="16">
        <f>Warren!E36</f>
        <v>124305</v>
      </c>
      <c r="X34" s="16">
        <f>Warren!F36</f>
        <v>118032</v>
      </c>
    </row>
    <row r="35" spans="11:24" x14ac:dyDescent="0.25">
      <c r="N35" s="48" t="s">
        <v>771</v>
      </c>
      <c r="O35" s="48" t="s">
        <v>113</v>
      </c>
      <c r="P35" s="48" t="s">
        <v>86</v>
      </c>
      <c r="Q35" s="48" t="s">
        <v>887</v>
      </c>
      <c r="R35" s="33">
        <f>Shelby!E24</f>
        <v>78</v>
      </c>
      <c r="S35" s="33">
        <f>Shelby!F24</f>
        <v>1518</v>
      </c>
      <c r="T35" s="1"/>
      <c r="U35" s="1"/>
      <c r="V35" s="1"/>
      <c r="W35" s="1"/>
      <c r="X35" s="1"/>
    </row>
    <row r="36" spans="11:24" x14ac:dyDescent="0.25">
      <c r="N36" s="48" t="s">
        <v>795</v>
      </c>
      <c r="O36" s="48" t="s">
        <v>111</v>
      </c>
      <c r="P36" s="48" t="s">
        <v>63</v>
      </c>
      <c r="Q36" s="48" t="s">
        <v>870</v>
      </c>
      <c r="R36" s="33">
        <f>Lorain!E11</f>
        <v>469</v>
      </c>
      <c r="S36" s="33">
        <f>Lorain!F11</f>
        <v>5508</v>
      </c>
      <c r="T36" s="1"/>
      <c r="U36" s="1"/>
      <c r="V36" s="1"/>
      <c r="W36" s="1"/>
      <c r="X36" s="1"/>
    </row>
    <row r="37" spans="11:24" x14ac:dyDescent="0.25">
      <c r="N37" s="48" t="s">
        <v>86</v>
      </c>
      <c r="O37" s="48" t="s">
        <v>111</v>
      </c>
      <c r="P37" s="48" t="s">
        <v>82</v>
      </c>
      <c r="Q37" s="48" t="s">
        <v>871</v>
      </c>
      <c r="R37" s="33">
        <f>Richland!E5</f>
        <v>162</v>
      </c>
      <c r="S37" s="33">
        <f>Richland!F5</f>
        <v>9120</v>
      </c>
      <c r="T37" s="1"/>
      <c r="U37" s="1"/>
      <c r="V37" s="1"/>
      <c r="W37" s="1"/>
      <c r="X37" s="1"/>
    </row>
    <row r="38" spans="11:24" x14ac:dyDescent="0.25">
      <c r="N38" s="48" t="s">
        <v>91</v>
      </c>
      <c r="O38" s="48" t="s">
        <v>113</v>
      </c>
      <c r="P38" s="48" t="s">
        <v>23</v>
      </c>
      <c r="Q38" s="48" t="s">
        <v>1035</v>
      </c>
      <c r="R38" s="16">
        <f>Warren!E28</f>
        <v>970</v>
      </c>
      <c r="S38" s="16">
        <f>Warren!F28</f>
        <v>1780</v>
      </c>
      <c r="T38" s="1"/>
      <c r="U38" s="1"/>
      <c r="V38" s="1"/>
      <c r="W38" s="1"/>
      <c r="X38" s="1"/>
    </row>
    <row r="39" spans="11:24" x14ac:dyDescent="0.25">
      <c r="N39" s="48" t="s">
        <v>1034</v>
      </c>
      <c r="O39" s="48" t="s">
        <v>114</v>
      </c>
      <c r="P39" s="48" t="s">
        <v>23</v>
      </c>
      <c r="Q39" s="48" t="s">
        <v>1035</v>
      </c>
      <c r="R39" s="16">
        <f>Warren!R33</f>
        <v>908</v>
      </c>
      <c r="S39" s="16">
        <f>Warren!R34</f>
        <v>428</v>
      </c>
      <c r="T39" s="1"/>
      <c r="U39" s="1"/>
      <c r="V39" s="1"/>
      <c r="W39" s="1"/>
      <c r="X39" s="1"/>
    </row>
    <row r="40" spans="11:24" x14ac:dyDescent="0.25">
      <c r="N40" s="16" t="s">
        <v>290</v>
      </c>
      <c r="O40" s="16" t="s">
        <v>113</v>
      </c>
      <c r="P40" s="16" t="s">
        <v>4</v>
      </c>
      <c r="Q40" s="16" t="s">
        <v>448</v>
      </c>
      <c r="R40" s="16">
        <f>Hamilton!E42</f>
        <v>1348</v>
      </c>
      <c r="S40" s="16">
        <f>Hamilton!F42</f>
        <v>57891</v>
      </c>
      <c r="T40" s="1"/>
      <c r="U40" s="1"/>
      <c r="V40" s="1"/>
      <c r="W40" s="1"/>
      <c r="X40" s="1"/>
    </row>
    <row r="41" spans="11:24" x14ac:dyDescent="0.25">
      <c r="N41" s="16" t="s">
        <v>310</v>
      </c>
      <c r="O41" s="16" t="s">
        <v>114</v>
      </c>
      <c r="P41" s="16" t="s">
        <v>4</v>
      </c>
      <c r="Q41" s="16" t="s">
        <v>448</v>
      </c>
      <c r="R41" s="16">
        <f>Hamilton!S19</f>
        <v>487</v>
      </c>
      <c r="S41" s="16">
        <f>Hamilton!S20</f>
        <v>2211</v>
      </c>
      <c r="T41" s="1"/>
      <c r="U41" s="1"/>
      <c r="V41" s="1"/>
      <c r="W41" s="1"/>
      <c r="X41" s="1"/>
    </row>
    <row r="42" spans="11:24" x14ac:dyDescent="0.25">
      <c r="N42" s="33" t="s">
        <v>312</v>
      </c>
      <c r="O42" s="33" t="s">
        <v>114</v>
      </c>
      <c r="P42" s="33" t="s">
        <v>4</v>
      </c>
      <c r="Q42" s="16" t="s">
        <v>448</v>
      </c>
      <c r="R42" s="33">
        <f>Hamilton!W27</f>
        <v>657</v>
      </c>
      <c r="S42" s="33">
        <f>Hamilton!W28</f>
        <v>1001</v>
      </c>
      <c r="T42" s="1"/>
      <c r="U42" s="1"/>
      <c r="V42" s="1"/>
      <c r="W42" s="1"/>
      <c r="X42" s="1"/>
    </row>
    <row r="43" spans="11:24" x14ac:dyDescent="0.25">
      <c r="N43" s="48" t="s">
        <v>345</v>
      </c>
      <c r="O43" s="48" t="s">
        <v>114</v>
      </c>
      <c r="P43" s="48" t="s">
        <v>4</v>
      </c>
      <c r="Q43" s="16" t="s">
        <v>448</v>
      </c>
      <c r="R43" s="33">
        <f>Hamilton!O22</f>
        <v>85</v>
      </c>
      <c r="S43" s="33">
        <f>Hamilton!O23</f>
        <v>3971</v>
      </c>
      <c r="T43" s="1"/>
      <c r="U43" s="1"/>
      <c r="V43" s="1"/>
      <c r="W43" s="1"/>
      <c r="X43" s="1"/>
    </row>
    <row r="44" spans="11:24" x14ac:dyDescent="0.25">
      <c r="N44" s="48" t="s">
        <v>323</v>
      </c>
      <c r="O44" s="48" t="s">
        <v>114</v>
      </c>
      <c r="P44" s="48" t="s">
        <v>4</v>
      </c>
      <c r="Q44" s="16" t="s">
        <v>448</v>
      </c>
      <c r="R44" s="33">
        <f>Hamilton!AA22</f>
        <v>2390</v>
      </c>
      <c r="S44" s="33">
        <f>Hamilton!AA23</f>
        <v>8698</v>
      </c>
      <c r="T44" s="1"/>
      <c r="U44" s="1"/>
      <c r="V44" s="1"/>
      <c r="W44" s="1"/>
      <c r="X44" s="1"/>
    </row>
    <row r="45" spans="11:24" x14ac:dyDescent="0.25">
      <c r="O45" s="25"/>
      <c r="P45" s="25"/>
      <c r="Q45" s="25"/>
      <c r="R45" s="25"/>
      <c r="S45" s="25"/>
      <c r="T45" s="25"/>
    </row>
    <row r="46" spans="11:24" x14ac:dyDescent="0.25">
      <c r="O46" s="25"/>
      <c r="P46" s="25"/>
      <c r="Q46" s="25"/>
      <c r="R46" s="25"/>
      <c r="S46" s="25"/>
      <c r="T46" s="25"/>
    </row>
    <row r="47" spans="11:24" x14ac:dyDescent="0.25">
      <c r="O47" s="25"/>
      <c r="P47" s="25"/>
      <c r="Q47" s="25"/>
      <c r="R47" s="25"/>
      <c r="S47" s="25"/>
      <c r="T47" s="25"/>
    </row>
    <row r="48" spans="11:24" x14ac:dyDescent="0.25">
      <c r="O48" s="25"/>
      <c r="P48" s="25"/>
      <c r="Q48" s="25"/>
      <c r="R48" s="25"/>
      <c r="S48" s="25"/>
      <c r="T48" s="25"/>
    </row>
    <row r="49" spans="15:20" x14ac:dyDescent="0.25">
      <c r="O49" s="25"/>
      <c r="P49" s="25"/>
      <c r="Q49" s="25"/>
      <c r="R49" s="25"/>
      <c r="S49" s="25"/>
      <c r="T49" s="25"/>
    </row>
    <row r="50" spans="15:20" x14ac:dyDescent="0.25">
      <c r="O50" s="25"/>
      <c r="P50" s="25"/>
      <c r="Q50" s="25"/>
      <c r="R50" s="25"/>
      <c r="S50" s="25"/>
      <c r="T50" s="25"/>
    </row>
    <row r="51" spans="15:20" x14ac:dyDescent="0.25">
      <c r="O51" s="25"/>
      <c r="P51" s="25"/>
      <c r="Q51" s="25"/>
      <c r="R51" s="25"/>
      <c r="S51" s="25"/>
      <c r="T51" s="25"/>
    </row>
    <row r="52" spans="15:20" x14ac:dyDescent="0.25">
      <c r="O52" s="25"/>
      <c r="P52" s="25"/>
      <c r="Q52" s="25"/>
      <c r="R52" s="25"/>
      <c r="S52" s="25"/>
      <c r="T52" s="25"/>
    </row>
    <row r="53" spans="15:20" x14ac:dyDescent="0.25">
      <c r="O53" s="25"/>
      <c r="P53" s="25"/>
      <c r="Q53" s="25"/>
      <c r="R53" s="25"/>
      <c r="S53" s="25"/>
      <c r="T53" s="25"/>
    </row>
    <row r="54" spans="15:20" x14ac:dyDescent="0.25">
      <c r="O54" s="25"/>
      <c r="P54" s="25"/>
      <c r="Q54" s="25"/>
      <c r="R54" s="25"/>
      <c r="S54" s="25"/>
      <c r="T54" s="25"/>
    </row>
    <row r="55" spans="15:20" x14ac:dyDescent="0.25">
      <c r="O55" s="25"/>
      <c r="P55" s="25"/>
      <c r="Q55" s="25"/>
      <c r="R55" s="25"/>
      <c r="S55" s="25"/>
      <c r="T55" s="25"/>
    </row>
    <row r="56" spans="15:20" x14ac:dyDescent="0.25">
      <c r="O56" s="25"/>
      <c r="P56" s="25"/>
      <c r="Q56" s="25"/>
      <c r="R56" s="25"/>
      <c r="S56" s="25"/>
      <c r="T56" s="25"/>
    </row>
    <row r="57" spans="15:20" x14ac:dyDescent="0.25">
      <c r="O57" s="25"/>
      <c r="P57" s="25"/>
      <c r="Q57" s="25"/>
      <c r="R57" s="25"/>
      <c r="S57" s="25"/>
      <c r="T57" s="25"/>
    </row>
    <row r="58" spans="15:20" x14ac:dyDescent="0.25">
      <c r="O58" s="25"/>
      <c r="P58" s="25"/>
      <c r="Q58" s="25"/>
      <c r="R58" s="25"/>
      <c r="S58" s="25"/>
      <c r="T58" s="25"/>
    </row>
    <row r="59" spans="15:20" x14ac:dyDescent="0.25">
      <c r="O59" s="25"/>
      <c r="P59" s="25"/>
      <c r="Q59" s="25"/>
      <c r="R59" s="25"/>
      <c r="S59" s="25"/>
      <c r="T59" s="25"/>
    </row>
    <row r="60" spans="15:20" x14ac:dyDescent="0.25">
      <c r="O60" s="25"/>
      <c r="P60" s="25"/>
      <c r="Q60" s="25"/>
      <c r="R60" s="25"/>
      <c r="S60" s="25"/>
      <c r="T60" s="25"/>
    </row>
    <row r="61" spans="15:20" x14ac:dyDescent="0.25">
      <c r="O61" s="25"/>
      <c r="P61" s="25"/>
      <c r="Q61" s="25"/>
      <c r="R61" s="25"/>
      <c r="S61" s="25"/>
      <c r="T61" s="25"/>
    </row>
    <row r="62" spans="15:20" x14ac:dyDescent="0.25">
      <c r="O62" s="25"/>
      <c r="P62" s="25"/>
      <c r="Q62" s="25"/>
      <c r="R62" s="25"/>
      <c r="S62" s="25"/>
      <c r="T62" s="25"/>
    </row>
    <row r="63" spans="15:20" x14ac:dyDescent="0.25">
      <c r="O63" s="25"/>
      <c r="P63" s="25"/>
      <c r="Q63" s="25"/>
      <c r="R63" s="25"/>
      <c r="S63" s="25"/>
      <c r="T63" s="25"/>
    </row>
    <row r="64" spans="15:20" x14ac:dyDescent="0.25">
      <c r="O64" s="25"/>
      <c r="P64" s="25"/>
      <c r="Q64" s="25"/>
      <c r="R64" s="25"/>
      <c r="S64" s="25"/>
      <c r="T64" s="25"/>
    </row>
    <row r="65" spans="15:20" x14ac:dyDescent="0.25">
      <c r="O65" s="25"/>
      <c r="P65" s="25"/>
      <c r="Q65" s="25"/>
      <c r="R65" s="25"/>
      <c r="S65" s="25"/>
      <c r="T65" s="25"/>
    </row>
    <row r="66" spans="15:20" x14ac:dyDescent="0.25">
      <c r="O66" s="25"/>
      <c r="P66" s="25"/>
      <c r="Q66" s="25"/>
      <c r="R66" s="25"/>
      <c r="S66" s="25"/>
      <c r="T66" s="25"/>
    </row>
    <row r="67" spans="15:20" x14ac:dyDescent="0.25">
      <c r="O67" s="25"/>
      <c r="P67" s="25"/>
      <c r="Q67" s="25"/>
      <c r="R67" s="25"/>
      <c r="S67" s="25"/>
      <c r="T67" s="25"/>
    </row>
    <row r="68" spans="15:20" x14ac:dyDescent="0.25">
      <c r="O68" s="25"/>
      <c r="P68" s="25"/>
      <c r="Q68" s="25"/>
      <c r="R68" s="25"/>
      <c r="S68" s="25"/>
      <c r="T68" s="25"/>
    </row>
    <row r="69" spans="15:20" x14ac:dyDescent="0.25">
      <c r="O69" s="25"/>
      <c r="P69" s="25"/>
      <c r="Q69" s="25"/>
      <c r="R69" s="25"/>
      <c r="S69" s="25"/>
      <c r="T69" s="25"/>
    </row>
    <row r="70" spans="15:20" x14ac:dyDescent="0.25">
      <c r="O70" s="25"/>
      <c r="P70" s="25"/>
      <c r="Q70" s="25"/>
      <c r="R70" s="25"/>
      <c r="S70" s="25"/>
      <c r="T70" s="25"/>
    </row>
    <row r="71" spans="15:20" x14ac:dyDescent="0.25">
      <c r="O71" s="25"/>
      <c r="P71" s="25"/>
      <c r="Q71" s="25"/>
      <c r="R71" s="25"/>
      <c r="S71" s="25"/>
      <c r="T71" s="25"/>
    </row>
    <row r="72" spans="15:20" x14ac:dyDescent="0.25">
      <c r="O72" s="25"/>
      <c r="P72" s="25"/>
      <c r="Q72" s="25"/>
      <c r="R72" s="25"/>
      <c r="S72" s="25"/>
      <c r="T72" s="25"/>
    </row>
    <row r="73" spans="15:20" x14ac:dyDescent="0.25">
      <c r="O73" s="25"/>
      <c r="P73" s="25"/>
      <c r="Q73" s="25"/>
      <c r="R73" s="25"/>
      <c r="S73" s="25"/>
      <c r="T73" s="25"/>
    </row>
    <row r="74" spans="15:20" x14ac:dyDescent="0.25">
      <c r="O74" s="25"/>
      <c r="P74" s="25"/>
      <c r="Q74" s="25"/>
      <c r="R74" s="25"/>
      <c r="S74" s="25"/>
      <c r="T74" s="25"/>
    </row>
    <row r="75" spans="15:20" x14ac:dyDescent="0.25">
      <c r="O75" s="25"/>
      <c r="P75" s="25"/>
      <c r="Q75" s="25"/>
      <c r="R75" s="25"/>
      <c r="S75" s="25"/>
      <c r="T75" s="25"/>
    </row>
    <row r="76" spans="15:20" x14ac:dyDescent="0.25">
      <c r="O76" s="25"/>
      <c r="P76" s="25"/>
      <c r="Q76" s="25"/>
      <c r="R76" s="25"/>
      <c r="S76" s="25"/>
      <c r="T76" s="25"/>
    </row>
    <row r="77" spans="15:20" x14ac:dyDescent="0.25">
      <c r="O77" s="25"/>
      <c r="P77" s="25"/>
      <c r="Q77" s="25"/>
      <c r="R77" s="25"/>
      <c r="S77" s="25"/>
      <c r="T77" s="25"/>
    </row>
    <row r="78" spans="15:20" x14ac:dyDescent="0.25">
      <c r="O78" s="25"/>
      <c r="P78" s="25"/>
      <c r="Q78" s="25"/>
      <c r="R78" s="25"/>
      <c r="S78" s="25"/>
      <c r="T78" s="25"/>
    </row>
    <row r="79" spans="15:20" x14ac:dyDescent="0.25">
      <c r="O79" s="25"/>
      <c r="P79" s="25"/>
      <c r="Q79" s="25"/>
      <c r="R79" s="25"/>
      <c r="S79" s="25"/>
      <c r="T79" s="25"/>
    </row>
    <row r="80" spans="15:20" x14ac:dyDescent="0.25">
      <c r="O80" s="25"/>
      <c r="P80" s="25"/>
      <c r="Q80" s="25"/>
      <c r="R80" s="25"/>
      <c r="S80" s="25"/>
      <c r="T80" s="25"/>
    </row>
    <row r="81" spans="15:20" x14ac:dyDescent="0.25">
      <c r="O81" s="25"/>
      <c r="P81" s="25"/>
      <c r="Q81" s="25"/>
      <c r="R81" s="25"/>
      <c r="S81" s="25"/>
      <c r="T81" s="25"/>
    </row>
    <row r="82" spans="15:20" x14ac:dyDescent="0.25">
      <c r="O82" s="25"/>
      <c r="P82" s="25"/>
      <c r="Q82" s="25"/>
      <c r="R82" s="25"/>
      <c r="S82" s="25"/>
      <c r="T82" s="25"/>
    </row>
    <row r="83" spans="15:20" x14ac:dyDescent="0.25">
      <c r="O83" s="25"/>
      <c r="P83" s="25"/>
      <c r="Q83" s="25"/>
      <c r="R83" s="25"/>
      <c r="S83" s="25"/>
      <c r="T83" s="25"/>
    </row>
    <row r="84" spans="15:20" x14ac:dyDescent="0.25">
      <c r="O84" s="25"/>
      <c r="P84" s="25"/>
      <c r="Q84" s="25"/>
      <c r="R84" s="25"/>
      <c r="S84" s="25"/>
      <c r="T84" s="25"/>
    </row>
    <row r="85" spans="15:20" x14ac:dyDescent="0.25">
      <c r="O85" s="25"/>
      <c r="P85" s="25"/>
      <c r="Q85" s="25"/>
      <c r="R85" s="25"/>
      <c r="S85" s="25"/>
      <c r="T85" s="25"/>
    </row>
    <row r="86" spans="15:20" x14ac:dyDescent="0.25">
      <c r="O86" s="25"/>
      <c r="P86" s="25"/>
      <c r="Q86" s="25"/>
      <c r="R86" s="25"/>
      <c r="S86" s="25"/>
      <c r="T86" s="25"/>
    </row>
    <row r="87" spans="15:20" x14ac:dyDescent="0.25">
      <c r="O87" s="25"/>
      <c r="P87" s="25"/>
      <c r="Q87" s="25"/>
      <c r="R87" s="25"/>
      <c r="S87" s="25"/>
      <c r="T87" s="25"/>
    </row>
    <row r="88" spans="15:20" x14ac:dyDescent="0.25">
      <c r="O88" s="25"/>
      <c r="P88" s="25"/>
      <c r="Q88" s="25"/>
      <c r="R88" s="25"/>
      <c r="S88" s="25"/>
      <c r="T88" s="25"/>
    </row>
    <row r="89" spans="15:20" x14ac:dyDescent="0.25">
      <c r="O89" s="25"/>
      <c r="P89" s="25"/>
      <c r="Q89" s="25"/>
      <c r="R89" s="25"/>
      <c r="S89" s="25"/>
      <c r="T89" s="25"/>
    </row>
    <row r="90" spans="15:20" x14ac:dyDescent="0.25">
      <c r="O90" s="25"/>
      <c r="P90" s="25"/>
      <c r="Q90" s="25"/>
      <c r="R90" s="25"/>
      <c r="S90" s="25"/>
      <c r="T90" s="25"/>
    </row>
    <row r="91" spans="15:20" x14ac:dyDescent="0.25">
      <c r="O91" s="25"/>
      <c r="P91" s="25"/>
      <c r="Q91" s="25"/>
      <c r="R91" s="25"/>
      <c r="S91" s="25"/>
      <c r="T91" s="25"/>
    </row>
    <row r="92" spans="15:20" x14ac:dyDescent="0.25">
      <c r="O92" s="25"/>
      <c r="P92" s="25"/>
      <c r="Q92" s="25"/>
      <c r="R92" s="25"/>
      <c r="S92" s="25"/>
      <c r="T92" s="25"/>
    </row>
    <row r="93" spans="15:20" x14ac:dyDescent="0.25">
      <c r="O93" s="25"/>
      <c r="P93" s="25"/>
      <c r="Q93" s="25"/>
      <c r="R93" s="25"/>
      <c r="S93" s="25"/>
      <c r="T93" s="25"/>
    </row>
    <row r="94" spans="15:20" x14ac:dyDescent="0.25">
      <c r="O94" s="25"/>
      <c r="P94" s="25"/>
      <c r="Q94" s="25"/>
      <c r="R94" s="25"/>
      <c r="S94" s="25"/>
      <c r="T94" s="25"/>
    </row>
    <row r="95" spans="15:20" x14ac:dyDescent="0.25">
      <c r="O95" s="25"/>
      <c r="P95" s="25"/>
      <c r="Q95" s="25"/>
      <c r="R95" s="25"/>
      <c r="S95" s="25"/>
      <c r="T95" s="25"/>
    </row>
    <row r="96" spans="15:20" x14ac:dyDescent="0.25">
      <c r="O96" s="25"/>
      <c r="P96" s="25"/>
      <c r="Q96" s="25"/>
      <c r="R96" s="25"/>
      <c r="S96" s="25"/>
      <c r="T96" s="25"/>
    </row>
    <row r="97" spans="15:20" x14ac:dyDescent="0.25">
      <c r="O97" s="25"/>
      <c r="P97" s="25"/>
      <c r="Q97" s="25"/>
      <c r="R97" s="25"/>
      <c r="S97" s="25"/>
      <c r="T97" s="25"/>
    </row>
    <row r="98" spans="15:20" x14ac:dyDescent="0.25">
      <c r="O98" s="25"/>
      <c r="P98" s="25"/>
      <c r="Q98" s="25"/>
      <c r="R98" s="25"/>
      <c r="S98" s="25"/>
      <c r="T98" s="25"/>
    </row>
    <row r="99" spans="15:20" x14ac:dyDescent="0.25">
      <c r="O99" s="25"/>
      <c r="P99" s="25"/>
      <c r="Q99" s="25"/>
      <c r="R99" s="25"/>
      <c r="S99" s="25"/>
      <c r="T99" s="25"/>
    </row>
    <row r="100" spans="15:20" x14ac:dyDescent="0.25">
      <c r="O100" s="25"/>
      <c r="P100" s="25"/>
      <c r="Q100" s="25"/>
      <c r="R100" s="25"/>
      <c r="S100" s="25"/>
      <c r="T100" s="25"/>
    </row>
    <row r="101" spans="15:20" x14ac:dyDescent="0.25">
      <c r="O101" s="25"/>
      <c r="P101" s="25"/>
      <c r="Q101" s="25"/>
      <c r="R101" s="25"/>
      <c r="S101" s="25"/>
      <c r="T101" s="25"/>
    </row>
    <row r="102" spans="15:20" x14ac:dyDescent="0.25">
      <c r="O102" s="25"/>
      <c r="P102" s="25"/>
      <c r="Q102" s="25"/>
      <c r="R102" s="25"/>
      <c r="S102" s="25"/>
      <c r="T102" s="25"/>
    </row>
    <row r="103" spans="15:20" x14ac:dyDescent="0.25">
      <c r="O103" s="25"/>
      <c r="P103" s="25"/>
      <c r="Q103" s="25"/>
      <c r="R103" s="25"/>
      <c r="S103" s="25"/>
      <c r="T103" s="25"/>
    </row>
    <row r="104" spans="15:20" x14ac:dyDescent="0.25">
      <c r="O104" s="25"/>
      <c r="P104" s="25"/>
      <c r="Q104" s="25"/>
      <c r="R104" s="25"/>
      <c r="S104" s="25"/>
      <c r="T104" s="25"/>
    </row>
    <row r="105" spans="15:20" x14ac:dyDescent="0.25">
      <c r="O105" s="25"/>
      <c r="P105" s="25"/>
      <c r="Q105" s="25"/>
      <c r="R105" s="25"/>
      <c r="S105" s="25"/>
      <c r="T105" s="25"/>
    </row>
    <row r="106" spans="15:20" x14ac:dyDescent="0.25">
      <c r="O106" s="25"/>
      <c r="P106" s="25"/>
      <c r="Q106" s="25"/>
      <c r="R106" s="25"/>
      <c r="S106" s="25"/>
      <c r="T106" s="25"/>
    </row>
    <row r="107" spans="15:20" x14ac:dyDescent="0.25">
      <c r="O107" s="25"/>
      <c r="P107" s="25"/>
      <c r="Q107" s="25"/>
      <c r="R107" s="25"/>
      <c r="S107" s="25"/>
      <c r="T107" s="25"/>
    </row>
    <row r="108" spans="15:20" x14ac:dyDescent="0.25">
      <c r="O108" s="25"/>
      <c r="P108" s="25"/>
      <c r="Q108" s="25"/>
      <c r="R108" s="25"/>
      <c r="S108" s="25"/>
      <c r="T108" s="25"/>
    </row>
    <row r="109" spans="15:20" x14ac:dyDescent="0.25">
      <c r="O109" s="25"/>
      <c r="P109" s="25"/>
      <c r="Q109" s="25"/>
      <c r="R109" s="25"/>
      <c r="S109" s="25"/>
      <c r="T109" s="25"/>
    </row>
    <row r="110" spans="15:20" x14ac:dyDescent="0.25">
      <c r="O110" s="25"/>
      <c r="P110" s="25"/>
      <c r="Q110" s="25"/>
      <c r="R110" s="25"/>
      <c r="S110" s="25"/>
      <c r="T110" s="25"/>
    </row>
    <row r="111" spans="15:20" x14ac:dyDescent="0.25">
      <c r="O111" s="25"/>
      <c r="P111" s="25"/>
      <c r="Q111" s="25"/>
      <c r="R111" s="25"/>
      <c r="S111" s="25"/>
      <c r="T111" s="25"/>
    </row>
    <row r="112" spans="15:20" x14ac:dyDescent="0.25">
      <c r="O112" s="25"/>
      <c r="P112" s="25"/>
      <c r="Q112" s="25"/>
      <c r="R112" s="25"/>
      <c r="S112" s="25"/>
      <c r="T112" s="25"/>
    </row>
    <row r="113" spans="15:20" x14ac:dyDescent="0.25">
      <c r="O113" s="25"/>
      <c r="P113" s="25"/>
      <c r="Q113" s="25"/>
      <c r="R113" s="25"/>
      <c r="S113" s="25"/>
      <c r="T113" s="25"/>
    </row>
    <row r="114" spans="15:20" x14ac:dyDescent="0.25">
      <c r="O114" s="25"/>
      <c r="P114" s="25"/>
      <c r="Q114" s="25"/>
      <c r="R114" s="25"/>
      <c r="S114" s="25"/>
      <c r="T114" s="25"/>
    </row>
    <row r="115" spans="15:20" x14ac:dyDescent="0.25">
      <c r="O115" s="25"/>
      <c r="P115" s="25"/>
      <c r="Q115" s="25"/>
      <c r="R115" s="25"/>
      <c r="S115" s="25"/>
      <c r="T115" s="25"/>
    </row>
    <row r="116" spans="15:20" x14ac:dyDescent="0.25">
      <c r="O116" s="25"/>
      <c r="P116" s="25"/>
      <c r="Q116" s="25"/>
      <c r="R116" s="25"/>
      <c r="S116" s="25"/>
      <c r="T116" s="25"/>
    </row>
    <row r="117" spans="15:20" x14ac:dyDescent="0.25">
      <c r="O117" s="25"/>
      <c r="P117" s="25"/>
      <c r="Q117" s="25"/>
      <c r="R117" s="25"/>
      <c r="S117" s="25"/>
      <c r="T117" s="25"/>
    </row>
    <row r="118" spans="15:20" x14ac:dyDescent="0.25">
      <c r="O118" s="25"/>
      <c r="P118" s="25"/>
      <c r="Q118" s="25"/>
      <c r="R118" s="25"/>
      <c r="S118" s="25"/>
      <c r="T118" s="25"/>
    </row>
    <row r="119" spans="15:20" x14ac:dyDescent="0.25">
      <c r="O119" s="25"/>
      <c r="P119" s="25"/>
      <c r="Q119" s="25"/>
      <c r="R119" s="25"/>
      <c r="S119" s="25"/>
      <c r="T119" s="25"/>
    </row>
    <row r="120" spans="15:20" x14ac:dyDescent="0.25">
      <c r="O120" s="25"/>
      <c r="P120" s="25"/>
      <c r="Q120" s="25"/>
      <c r="R120" s="25"/>
      <c r="S120" s="25"/>
      <c r="T120" s="25"/>
    </row>
    <row r="121" spans="15:20" x14ac:dyDescent="0.25">
      <c r="O121" s="25"/>
      <c r="P121" s="25"/>
      <c r="Q121" s="25"/>
      <c r="R121" s="25"/>
      <c r="S121" s="25"/>
      <c r="T121" s="25"/>
    </row>
    <row r="122" spans="15:20" x14ac:dyDescent="0.25">
      <c r="O122" s="25"/>
      <c r="P122" s="25"/>
      <c r="Q122" s="25"/>
      <c r="R122" s="25"/>
      <c r="S122" s="25"/>
      <c r="T122" s="25"/>
    </row>
    <row r="123" spans="15:20" x14ac:dyDescent="0.25">
      <c r="O123" s="25"/>
      <c r="P123" s="25"/>
      <c r="Q123" s="25"/>
      <c r="R123" s="25"/>
      <c r="S123" s="25"/>
      <c r="T123" s="25"/>
    </row>
    <row r="124" spans="15:20" x14ac:dyDescent="0.25">
      <c r="O124" s="25"/>
      <c r="P124" s="25"/>
      <c r="Q124" s="25"/>
      <c r="R124" s="25"/>
      <c r="S124" s="25"/>
      <c r="T124" s="25"/>
    </row>
    <row r="125" spans="15:20" x14ac:dyDescent="0.25">
      <c r="O125" s="25"/>
      <c r="P125" s="25"/>
      <c r="Q125" s="25"/>
      <c r="R125" s="25"/>
      <c r="S125" s="25"/>
      <c r="T125" s="25"/>
    </row>
    <row r="126" spans="15:20" x14ac:dyDescent="0.25">
      <c r="O126" s="25"/>
      <c r="P126" s="25"/>
      <c r="Q126" s="25"/>
      <c r="R126" s="25"/>
      <c r="S126" s="25"/>
      <c r="T126" s="25"/>
    </row>
    <row r="127" spans="15:20" x14ac:dyDescent="0.25">
      <c r="O127" s="25"/>
      <c r="P127" s="25"/>
      <c r="Q127" s="25"/>
      <c r="R127" s="25"/>
      <c r="S127" s="25"/>
      <c r="T127" s="25"/>
    </row>
    <row r="128" spans="15:20" x14ac:dyDescent="0.25">
      <c r="O128" s="25"/>
      <c r="P128" s="25"/>
      <c r="Q128" s="25"/>
      <c r="R128" s="25"/>
      <c r="S128" s="25"/>
      <c r="T128" s="25"/>
    </row>
    <row r="129" spans="15:20" x14ac:dyDescent="0.25">
      <c r="O129" s="25"/>
      <c r="P129" s="25"/>
      <c r="Q129" s="25"/>
      <c r="R129" s="25"/>
      <c r="S129" s="25"/>
      <c r="T129" s="25"/>
    </row>
    <row r="130" spans="15:20" x14ac:dyDescent="0.25">
      <c r="O130" s="25"/>
      <c r="P130" s="25"/>
      <c r="Q130" s="25"/>
      <c r="R130" s="25"/>
      <c r="S130" s="25"/>
      <c r="T130" s="25"/>
    </row>
    <row r="131" spans="15:20" x14ac:dyDescent="0.25">
      <c r="O131" s="25"/>
      <c r="P131" s="25"/>
      <c r="Q131" s="25"/>
      <c r="R131" s="25"/>
      <c r="S131" s="25"/>
      <c r="T131" s="25"/>
    </row>
    <row r="132" spans="15:20" x14ac:dyDescent="0.25">
      <c r="O132" s="25"/>
      <c r="P132" s="25"/>
      <c r="Q132" s="25"/>
      <c r="R132" s="25"/>
      <c r="S132" s="25"/>
      <c r="T132" s="25"/>
    </row>
    <row r="133" spans="15:20" x14ac:dyDescent="0.25">
      <c r="O133" s="25"/>
      <c r="P133" s="25"/>
      <c r="Q133" s="25"/>
      <c r="R133" s="25"/>
      <c r="S133" s="25"/>
      <c r="T133" s="25"/>
    </row>
    <row r="134" spans="15:20" x14ac:dyDescent="0.25">
      <c r="O134" s="25"/>
      <c r="P134" s="25"/>
      <c r="Q134" s="25"/>
      <c r="R134" s="25"/>
      <c r="S134" s="25"/>
      <c r="T134" s="25"/>
    </row>
    <row r="135" spans="15:20" x14ac:dyDescent="0.25">
      <c r="O135" s="25"/>
      <c r="P135" s="25"/>
      <c r="Q135" s="25"/>
      <c r="R135" s="25"/>
      <c r="S135" s="25"/>
      <c r="T135" s="25"/>
    </row>
    <row r="136" spans="15:20" x14ac:dyDescent="0.25">
      <c r="O136" s="25"/>
      <c r="P136" s="25"/>
      <c r="Q136" s="25"/>
      <c r="R136" s="25"/>
      <c r="S136" s="25"/>
      <c r="T136" s="25"/>
    </row>
    <row r="137" spans="15:20" x14ac:dyDescent="0.25">
      <c r="O137" s="25"/>
      <c r="P137" s="25"/>
      <c r="Q137" s="25"/>
      <c r="R137" s="25"/>
      <c r="S137" s="25"/>
      <c r="T137" s="25"/>
    </row>
    <row r="138" spans="15:20" x14ac:dyDescent="0.25">
      <c r="O138" s="25"/>
      <c r="P138" s="25"/>
      <c r="Q138" s="25"/>
      <c r="R138" s="25"/>
      <c r="S138" s="25"/>
      <c r="T138" s="25"/>
    </row>
    <row r="139" spans="15:20" x14ac:dyDescent="0.25">
      <c r="O139" s="25"/>
      <c r="P139" s="25"/>
      <c r="Q139" s="25"/>
      <c r="R139" s="25"/>
      <c r="S139" s="25"/>
      <c r="T139" s="25"/>
    </row>
    <row r="140" spans="15:20" x14ac:dyDescent="0.25">
      <c r="O140" s="25"/>
      <c r="P140" s="25"/>
      <c r="Q140" s="25"/>
      <c r="R140" s="25"/>
      <c r="S140" s="25"/>
      <c r="T140" s="25"/>
    </row>
    <row r="141" spans="15:20" x14ac:dyDescent="0.25">
      <c r="O141" s="25"/>
      <c r="P141" s="25"/>
      <c r="Q141" s="25"/>
      <c r="R141" s="25"/>
      <c r="S141" s="25"/>
      <c r="T141" s="25"/>
    </row>
    <row r="142" spans="15:20" x14ac:dyDescent="0.25">
      <c r="O142" s="25"/>
      <c r="P142" s="25"/>
      <c r="Q142" s="25"/>
      <c r="R142" s="25"/>
      <c r="S142" s="25"/>
      <c r="T142" s="25"/>
    </row>
    <row r="143" spans="15:20" x14ac:dyDescent="0.25">
      <c r="O143" s="25"/>
      <c r="P143" s="25"/>
      <c r="Q143" s="25"/>
      <c r="R143" s="25"/>
      <c r="S143" s="25"/>
      <c r="T143" s="25"/>
    </row>
    <row r="144" spans="15:20" x14ac:dyDescent="0.25">
      <c r="O144" s="25"/>
      <c r="P144" s="25"/>
      <c r="Q144" s="25"/>
      <c r="R144" s="25"/>
      <c r="S144" s="25"/>
      <c r="T144" s="25"/>
    </row>
    <row r="145" spans="15:20" x14ac:dyDescent="0.25">
      <c r="O145" s="25"/>
      <c r="P145" s="25"/>
      <c r="Q145" s="25"/>
      <c r="R145" s="25"/>
      <c r="S145" s="25"/>
      <c r="T145" s="25"/>
    </row>
    <row r="146" spans="15:20" x14ac:dyDescent="0.25">
      <c r="O146" s="25"/>
      <c r="P146" s="25"/>
      <c r="Q146" s="25"/>
      <c r="R146" s="25"/>
      <c r="S146" s="25"/>
      <c r="T146" s="25"/>
    </row>
    <row r="147" spans="15:20" x14ac:dyDescent="0.25">
      <c r="O147" s="25"/>
      <c r="P147" s="25"/>
      <c r="Q147" s="25"/>
      <c r="R147" s="25"/>
      <c r="S147" s="25"/>
      <c r="T147" s="25"/>
    </row>
    <row r="148" spans="15:20" x14ac:dyDescent="0.25">
      <c r="O148" s="25"/>
      <c r="P148" s="25"/>
      <c r="Q148" s="25"/>
      <c r="R148" s="25"/>
      <c r="S148" s="25"/>
      <c r="T148" s="25"/>
    </row>
    <row r="149" spans="15:20" x14ac:dyDescent="0.25">
      <c r="O149" s="25"/>
      <c r="P149" s="25"/>
      <c r="Q149" s="25"/>
      <c r="R149" s="25"/>
      <c r="S149" s="25"/>
      <c r="T149" s="25"/>
    </row>
    <row r="150" spans="15:20" x14ac:dyDescent="0.25">
      <c r="O150" s="25"/>
      <c r="P150" s="25"/>
      <c r="Q150" s="25"/>
      <c r="R150" s="25"/>
      <c r="S150" s="25"/>
      <c r="T150" s="25"/>
    </row>
    <row r="151" spans="15:20" x14ac:dyDescent="0.25">
      <c r="O151" s="25"/>
      <c r="P151" s="25"/>
      <c r="Q151" s="25"/>
      <c r="R151" s="25"/>
      <c r="S151" s="25"/>
      <c r="T151" s="25"/>
    </row>
    <row r="152" spans="15:20" x14ac:dyDescent="0.25">
      <c r="O152" s="25"/>
      <c r="P152" s="25"/>
      <c r="Q152" s="25"/>
      <c r="R152" s="25"/>
      <c r="S152" s="25"/>
      <c r="T152" s="25"/>
    </row>
    <row r="153" spans="15:20" x14ac:dyDescent="0.25">
      <c r="O153" s="25"/>
      <c r="P153" s="25"/>
      <c r="Q153" s="25"/>
      <c r="R153" s="25"/>
      <c r="S153" s="25"/>
      <c r="T153" s="25"/>
    </row>
    <row r="154" spans="15:20" x14ac:dyDescent="0.25">
      <c r="O154" s="25"/>
      <c r="P154" s="25"/>
      <c r="Q154" s="25"/>
      <c r="R154" s="25"/>
      <c r="S154" s="25"/>
      <c r="T154" s="25"/>
    </row>
    <row r="155" spans="15:20" x14ac:dyDescent="0.25">
      <c r="O155" s="25"/>
      <c r="P155" s="25"/>
      <c r="Q155" s="25"/>
      <c r="R155" s="25"/>
      <c r="S155" s="25"/>
      <c r="T155" s="25"/>
    </row>
    <row r="156" spans="15:20" x14ac:dyDescent="0.25">
      <c r="O156" s="25"/>
      <c r="P156" s="25"/>
      <c r="Q156" s="25"/>
      <c r="R156" s="25"/>
      <c r="S156" s="25"/>
      <c r="T156" s="25"/>
    </row>
    <row r="157" spans="15:20" x14ac:dyDescent="0.25">
      <c r="O157" s="25"/>
      <c r="P157" s="25"/>
      <c r="Q157" s="25"/>
      <c r="R157" s="25"/>
      <c r="S157" s="25"/>
      <c r="T157" s="25"/>
    </row>
    <row r="158" spans="15:20" x14ac:dyDescent="0.25">
      <c r="O158" s="25"/>
      <c r="P158" s="25"/>
      <c r="Q158" s="25"/>
      <c r="R158" s="25"/>
      <c r="S158" s="25"/>
      <c r="T158" s="25"/>
    </row>
    <row r="159" spans="15:20" x14ac:dyDescent="0.25">
      <c r="O159" s="25"/>
      <c r="P159" s="25"/>
      <c r="Q159" s="25"/>
      <c r="R159" s="25"/>
      <c r="S159" s="25"/>
      <c r="T159" s="25"/>
    </row>
    <row r="160" spans="15:20" x14ac:dyDescent="0.25">
      <c r="O160" s="25"/>
      <c r="P160" s="25"/>
      <c r="Q160" s="25"/>
      <c r="R160" s="25"/>
      <c r="S160" s="25"/>
      <c r="T160" s="25"/>
    </row>
    <row r="161" spans="15:20" x14ac:dyDescent="0.25">
      <c r="O161" s="25"/>
      <c r="P161" s="25"/>
      <c r="Q161" s="25"/>
      <c r="R161" s="25"/>
      <c r="S161" s="25"/>
      <c r="T161" s="25"/>
    </row>
    <row r="162" spans="15:20" x14ac:dyDescent="0.25">
      <c r="O162" s="25"/>
      <c r="P162" s="25"/>
      <c r="Q162" s="25"/>
      <c r="R162" s="25"/>
      <c r="S162" s="25"/>
      <c r="T162" s="25"/>
    </row>
    <row r="163" spans="15:20" x14ac:dyDescent="0.25">
      <c r="O163" s="25"/>
      <c r="P163" s="25"/>
      <c r="Q163" s="25"/>
      <c r="R163" s="25"/>
      <c r="S163" s="25"/>
      <c r="T163" s="25"/>
    </row>
    <row r="164" spans="15:20" x14ac:dyDescent="0.25">
      <c r="O164" s="25"/>
      <c r="P164" s="25"/>
      <c r="Q164" s="25"/>
      <c r="R164" s="25"/>
      <c r="S164" s="25"/>
      <c r="T164" s="25"/>
    </row>
    <row r="165" spans="15:20" x14ac:dyDescent="0.25">
      <c r="O165" s="25"/>
      <c r="P165" s="25"/>
      <c r="Q165" s="25"/>
      <c r="R165" s="25"/>
      <c r="S165" s="25"/>
      <c r="T165" s="25"/>
    </row>
    <row r="166" spans="15:20" x14ac:dyDescent="0.25">
      <c r="O166" s="25"/>
      <c r="P166" s="25"/>
      <c r="Q166" s="25"/>
      <c r="R166" s="25"/>
      <c r="S166" s="25"/>
      <c r="T166" s="25"/>
    </row>
    <row r="167" spans="15:20" x14ac:dyDescent="0.25">
      <c r="O167" s="25"/>
      <c r="P167" s="25"/>
      <c r="Q167" s="25"/>
      <c r="R167" s="25"/>
      <c r="S167" s="25"/>
      <c r="T167" s="25"/>
    </row>
    <row r="168" spans="15:20" x14ac:dyDescent="0.25">
      <c r="O168" s="25"/>
      <c r="P168" s="25"/>
      <c r="Q168" s="25"/>
      <c r="R168" s="25"/>
      <c r="S168" s="25"/>
      <c r="T168" s="25"/>
    </row>
    <row r="169" spans="15:20" x14ac:dyDescent="0.25">
      <c r="O169" s="25"/>
      <c r="P169" s="25"/>
      <c r="Q169" s="25"/>
      <c r="R169" s="25"/>
      <c r="S169" s="25"/>
      <c r="T169" s="25"/>
    </row>
    <row r="170" spans="15:20" x14ac:dyDescent="0.25">
      <c r="O170" s="25"/>
      <c r="P170" s="25"/>
      <c r="Q170" s="25"/>
      <c r="R170" s="25"/>
      <c r="S170" s="25"/>
      <c r="T170" s="25"/>
    </row>
    <row r="171" spans="15:20" x14ac:dyDescent="0.25">
      <c r="O171" s="25"/>
      <c r="P171" s="25"/>
      <c r="Q171" s="25"/>
      <c r="R171" s="25"/>
      <c r="S171" s="25"/>
      <c r="T171" s="25"/>
    </row>
    <row r="172" spans="15:20" x14ac:dyDescent="0.25">
      <c r="O172" s="25"/>
      <c r="P172" s="25"/>
      <c r="Q172" s="25"/>
      <c r="R172" s="25"/>
      <c r="S172" s="25"/>
      <c r="T172" s="25"/>
    </row>
    <row r="173" spans="15:20" x14ac:dyDescent="0.25">
      <c r="O173" s="25"/>
      <c r="P173" s="25"/>
      <c r="Q173" s="25"/>
      <c r="R173" s="25"/>
      <c r="S173" s="25"/>
      <c r="T173" s="25"/>
    </row>
    <row r="174" spans="15:20" s="24" customFormat="1" x14ac:dyDescent="0.25">
      <c r="O174" s="25"/>
      <c r="P174" s="25"/>
      <c r="Q174" s="25"/>
      <c r="R174" s="25"/>
      <c r="S174" s="25"/>
      <c r="T174" s="25"/>
    </row>
    <row r="175" spans="15:20" x14ac:dyDescent="0.25">
      <c r="O175" s="25"/>
      <c r="P175" s="25"/>
      <c r="Q175" s="25"/>
      <c r="R175" s="25"/>
      <c r="S175" s="25"/>
      <c r="T175" s="25"/>
    </row>
    <row r="176" spans="15:20" x14ac:dyDescent="0.25">
      <c r="O176" s="25"/>
      <c r="P176" s="25"/>
      <c r="Q176" s="25"/>
      <c r="R176" s="25"/>
      <c r="S176" s="25"/>
      <c r="T176" s="25"/>
    </row>
    <row r="177" spans="15:20" x14ac:dyDescent="0.25">
      <c r="O177" s="25"/>
      <c r="P177" s="25"/>
      <c r="Q177" s="25"/>
      <c r="R177" s="25"/>
      <c r="S177" s="25"/>
      <c r="T177" s="25"/>
    </row>
    <row r="178" spans="15:20" x14ac:dyDescent="0.25">
      <c r="O178" s="25"/>
      <c r="P178" s="25"/>
      <c r="Q178" s="25"/>
      <c r="R178" s="25"/>
      <c r="S178" s="25"/>
      <c r="T178" s="25"/>
    </row>
    <row r="179" spans="15:20" x14ac:dyDescent="0.25">
      <c r="O179" s="25"/>
      <c r="P179" s="25"/>
      <c r="Q179" s="25"/>
      <c r="R179" s="25"/>
      <c r="S179" s="25"/>
      <c r="T179" s="25"/>
    </row>
    <row r="180" spans="15:20" x14ac:dyDescent="0.25">
      <c r="O180" s="25"/>
      <c r="P180" s="25"/>
      <c r="Q180" s="25"/>
      <c r="R180" s="25"/>
      <c r="S180" s="25"/>
      <c r="T180" s="25"/>
    </row>
    <row r="181" spans="15:20" x14ac:dyDescent="0.25">
      <c r="O181" s="25"/>
      <c r="P181" s="25"/>
      <c r="Q181" s="25"/>
      <c r="R181" s="25"/>
      <c r="S181" s="25"/>
      <c r="T181" s="25"/>
    </row>
    <row r="182" spans="15:20" x14ac:dyDescent="0.25">
      <c r="O182" s="25"/>
      <c r="P182" s="25"/>
      <c r="Q182" s="25"/>
      <c r="R182" s="25"/>
      <c r="S182" s="25"/>
      <c r="T182" s="25"/>
    </row>
    <row r="183" spans="15:20" x14ac:dyDescent="0.25">
      <c r="O183" s="25"/>
      <c r="P183" s="25"/>
      <c r="Q183" s="25"/>
      <c r="R183" s="25"/>
      <c r="S183" s="25"/>
      <c r="T183" s="25"/>
    </row>
    <row r="184" spans="15:20" x14ac:dyDescent="0.25">
      <c r="O184" s="25"/>
      <c r="P184" s="25"/>
      <c r="Q184" s="25"/>
      <c r="R184" s="25"/>
      <c r="S184" s="25"/>
      <c r="T184" s="25"/>
    </row>
    <row r="185" spans="15:20" x14ac:dyDescent="0.25">
      <c r="O185" s="25"/>
      <c r="P185" s="25"/>
      <c r="Q185" s="25"/>
      <c r="R185" s="25"/>
      <c r="S185" s="25"/>
      <c r="T185" s="25"/>
    </row>
    <row r="186" spans="15:20" x14ac:dyDescent="0.25">
      <c r="O186" s="25"/>
      <c r="P186" s="25"/>
      <c r="Q186" s="25"/>
      <c r="R186" s="25"/>
      <c r="S186" s="25"/>
      <c r="T186" s="25"/>
    </row>
    <row r="187" spans="15:20" x14ac:dyDescent="0.25">
      <c r="O187" s="25"/>
      <c r="P187" s="25"/>
      <c r="Q187" s="25"/>
      <c r="R187" s="25"/>
      <c r="S187" s="25"/>
      <c r="T187" s="25"/>
    </row>
    <row r="188" spans="15:20" x14ac:dyDescent="0.25">
      <c r="O188" s="25"/>
      <c r="P188" s="25"/>
      <c r="Q188" s="25"/>
      <c r="R188" s="25"/>
      <c r="S188" s="25"/>
      <c r="T188" s="25"/>
    </row>
    <row r="189" spans="15:20" x14ac:dyDescent="0.25">
      <c r="O189" s="25"/>
      <c r="P189" s="25"/>
      <c r="Q189" s="25"/>
      <c r="R189" s="25"/>
      <c r="S189" s="25"/>
      <c r="T189" s="25"/>
    </row>
    <row r="190" spans="15:20" x14ac:dyDescent="0.25">
      <c r="O190" s="25"/>
      <c r="P190" s="25"/>
      <c r="Q190" s="25"/>
      <c r="R190" s="25"/>
      <c r="S190" s="25"/>
      <c r="T190" s="25"/>
    </row>
    <row r="191" spans="15:20" x14ac:dyDescent="0.25">
      <c r="O191" s="25"/>
      <c r="P191" s="25"/>
      <c r="Q191" s="25"/>
      <c r="R191" s="25"/>
      <c r="S191" s="25"/>
      <c r="T191" s="25"/>
    </row>
    <row r="192" spans="15:20" x14ac:dyDescent="0.25">
      <c r="O192" s="25"/>
      <c r="P192" s="25"/>
      <c r="Q192" s="25"/>
      <c r="R192" s="25"/>
      <c r="S192" s="25"/>
      <c r="T192" s="25"/>
    </row>
    <row r="193" spans="15:20" x14ac:dyDescent="0.25">
      <c r="O193" s="25"/>
      <c r="P193" s="25"/>
      <c r="Q193" s="25"/>
      <c r="R193" s="25"/>
      <c r="S193" s="25"/>
      <c r="T193" s="25"/>
    </row>
    <row r="194" spans="15:20" x14ac:dyDescent="0.25">
      <c r="O194" s="25"/>
      <c r="P194" s="25"/>
      <c r="Q194" s="25"/>
      <c r="R194" s="25"/>
      <c r="S194" s="25"/>
      <c r="T194" s="25"/>
    </row>
    <row r="195" spans="15:20" x14ac:dyDescent="0.25">
      <c r="O195" s="25"/>
      <c r="P195" s="25"/>
      <c r="Q195" s="25"/>
      <c r="R195" s="25"/>
      <c r="S195" s="25"/>
      <c r="T195" s="25"/>
    </row>
    <row r="196" spans="15:20" x14ac:dyDescent="0.25">
      <c r="O196" s="25"/>
      <c r="P196" s="25"/>
      <c r="Q196" s="25"/>
      <c r="R196" s="25"/>
      <c r="S196" s="25"/>
      <c r="T196" s="25"/>
    </row>
    <row r="197" spans="15:20" x14ac:dyDescent="0.25">
      <c r="O197" s="25"/>
      <c r="P197" s="25"/>
      <c r="Q197" s="25"/>
      <c r="R197" s="25"/>
      <c r="S197" s="25"/>
      <c r="T197" s="25"/>
    </row>
    <row r="198" spans="15:20" x14ac:dyDescent="0.25">
      <c r="O198" s="25"/>
      <c r="P198" s="25"/>
      <c r="Q198" s="25"/>
      <c r="R198" s="25"/>
      <c r="S198" s="25"/>
      <c r="T198" s="25"/>
    </row>
    <row r="199" spans="15:20" x14ac:dyDescent="0.25">
      <c r="O199" s="25"/>
      <c r="P199" s="25"/>
      <c r="Q199" s="25"/>
      <c r="R199" s="25"/>
      <c r="S199" s="25"/>
      <c r="T199" s="25"/>
    </row>
    <row r="200" spans="15:20" x14ac:dyDescent="0.25">
      <c r="O200" s="25"/>
      <c r="P200" s="25"/>
      <c r="Q200" s="25"/>
      <c r="R200" s="25"/>
      <c r="S200" s="25"/>
      <c r="T200" s="25"/>
    </row>
    <row r="201" spans="15:20" x14ac:dyDescent="0.25">
      <c r="O201" s="25"/>
      <c r="P201" s="25"/>
      <c r="Q201" s="25"/>
      <c r="R201" s="25"/>
      <c r="S201" s="25"/>
      <c r="T201" s="25"/>
    </row>
    <row r="202" spans="15:20" x14ac:dyDescent="0.25">
      <c r="O202" s="25"/>
      <c r="P202" s="25"/>
      <c r="Q202" s="25"/>
      <c r="R202" s="25"/>
      <c r="S202" s="25"/>
      <c r="T202" s="25"/>
    </row>
    <row r="203" spans="15:20" x14ac:dyDescent="0.25">
      <c r="O203" s="25"/>
      <c r="P203" s="25"/>
      <c r="Q203" s="25"/>
      <c r="R203" s="25"/>
      <c r="S203" s="25"/>
      <c r="T203" s="25"/>
    </row>
    <row r="204" spans="15:20" x14ac:dyDescent="0.25">
      <c r="O204" s="25"/>
      <c r="P204" s="25"/>
      <c r="Q204" s="25"/>
      <c r="R204" s="25"/>
      <c r="S204" s="25"/>
      <c r="T204" s="25"/>
    </row>
    <row r="205" spans="15:20" x14ac:dyDescent="0.25">
      <c r="O205" s="25"/>
      <c r="P205" s="25"/>
      <c r="Q205" s="25"/>
      <c r="R205" s="25"/>
      <c r="S205" s="25"/>
      <c r="T205" s="25"/>
    </row>
    <row r="206" spans="15:20" x14ac:dyDescent="0.25">
      <c r="O206" s="25"/>
      <c r="P206" s="25"/>
      <c r="Q206" s="25"/>
      <c r="R206" s="25"/>
      <c r="S206" s="25"/>
      <c r="T206" s="25"/>
    </row>
    <row r="207" spans="15:20" x14ac:dyDescent="0.25">
      <c r="O207" s="25"/>
      <c r="P207" s="25"/>
      <c r="Q207" s="25"/>
      <c r="R207" s="25"/>
      <c r="S207" s="25"/>
      <c r="T207" s="25"/>
    </row>
    <row r="208" spans="15:20" x14ac:dyDescent="0.25">
      <c r="O208" s="25"/>
      <c r="P208" s="25"/>
      <c r="Q208" s="25"/>
      <c r="R208" s="25"/>
      <c r="S208" s="25"/>
      <c r="T208" s="25"/>
    </row>
    <row r="209" spans="15:20" x14ac:dyDescent="0.25">
      <c r="O209" s="25"/>
      <c r="P209" s="25"/>
      <c r="Q209" s="25"/>
      <c r="R209" s="25"/>
      <c r="S209" s="25"/>
      <c r="T209" s="25"/>
    </row>
    <row r="210" spans="15:20" x14ac:dyDescent="0.25">
      <c r="O210" s="25"/>
      <c r="P210" s="25"/>
      <c r="Q210" s="25"/>
      <c r="R210" s="25"/>
      <c r="S210" s="25"/>
      <c r="T210" s="25"/>
    </row>
    <row r="211" spans="15:20" x14ac:dyDescent="0.25">
      <c r="O211" s="25"/>
      <c r="P211" s="25"/>
      <c r="Q211" s="25"/>
      <c r="R211" s="25"/>
      <c r="S211" s="25"/>
      <c r="T211" s="25"/>
    </row>
    <row r="212" spans="15:20" x14ac:dyDescent="0.25">
      <c r="O212" s="25"/>
      <c r="P212" s="25"/>
      <c r="Q212" s="25"/>
      <c r="R212" s="25"/>
      <c r="S212" s="25"/>
      <c r="T212" s="25"/>
    </row>
    <row r="213" spans="15:20" x14ac:dyDescent="0.25">
      <c r="O213" s="25"/>
      <c r="P213" s="25"/>
      <c r="Q213" s="25"/>
      <c r="R213" s="25"/>
      <c r="S213" s="25"/>
      <c r="T213" s="25"/>
    </row>
    <row r="214" spans="15:20" x14ac:dyDescent="0.25">
      <c r="O214" s="25"/>
      <c r="P214" s="25"/>
      <c r="Q214" s="25"/>
      <c r="R214" s="25"/>
      <c r="S214" s="25"/>
      <c r="T214" s="25"/>
    </row>
    <row r="215" spans="15:20" x14ac:dyDescent="0.25">
      <c r="O215" s="25"/>
      <c r="P215" s="25"/>
      <c r="Q215" s="25"/>
      <c r="R215" s="25"/>
      <c r="S215" s="25"/>
      <c r="T215" s="25"/>
    </row>
    <row r="216" spans="15:20" x14ac:dyDescent="0.25">
      <c r="O216" s="25"/>
      <c r="P216" s="25"/>
      <c r="Q216" s="25"/>
      <c r="R216" s="25"/>
      <c r="S216" s="25"/>
      <c r="T216" s="25"/>
    </row>
    <row r="217" spans="15:20" x14ac:dyDescent="0.25">
      <c r="O217" s="25"/>
      <c r="P217" s="25"/>
      <c r="Q217" s="25"/>
      <c r="R217" s="25"/>
      <c r="S217" s="25"/>
      <c r="T217" s="25"/>
    </row>
    <row r="218" spans="15:20" x14ac:dyDescent="0.25">
      <c r="O218" s="25"/>
      <c r="P218" s="25"/>
      <c r="Q218" s="25"/>
      <c r="R218" s="25"/>
      <c r="S218" s="25"/>
      <c r="T218" s="25"/>
    </row>
    <row r="219" spans="15:20" x14ac:dyDescent="0.25">
      <c r="O219" s="25"/>
      <c r="P219" s="25"/>
      <c r="Q219" s="25"/>
      <c r="R219" s="25"/>
      <c r="S219" s="25"/>
      <c r="T219" s="25"/>
    </row>
    <row r="220" spans="15:20" x14ac:dyDescent="0.25">
      <c r="O220" s="25"/>
      <c r="P220" s="25"/>
      <c r="Q220" s="25"/>
      <c r="R220" s="25"/>
      <c r="S220" s="25"/>
      <c r="T220" s="25"/>
    </row>
    <row r="221" spans="15:20" x14ac:dyDescent="0.25">
      <c r="O221" s="25"/>
      <c r="P221" s="25"/>
      <c r="Q221" s="25"/>
      <c r="R221" s="25"/>
      <c r="S221" s="25"/>
      <c r="T221" s="25"/>
    </row>
    <row r="222" spans="15:20" x14ac:dyDescent="0.25">
      <c r="O222" s="25"/>
      <c r="P222" s="25"/>
      <c r="Q222" s="25"/>
      <c r="R222" s="25"/>
      <c r="S222" s="25"/>
      <c r="T222" s="25"/>
    </row>
    <row r="223" spans="15:20" x14ac:dyDescent="0.25">
      <c r="O223" s="25"/>
      <c r="P223" s="25"/>
      <c r="Q223" s="25"/>
      <c r="R223" s="25"/>
      <c r="S223" s="25"/>
      <c r="T223" s="25"/>
    </row>
    <row r="224" spans="15:20" x14ac:dyDescent="0.25">
      <c r="O224" s="25"/>
      <c r="P224" s="25"/>
      <c r="Q224" s="25"/>
      <c r="R224" s="25"/>
      <c r="S224" s="25"/>
      <c r="T224" s="25"/>
    </row>
    <row r="225" spans="15:20" x14ac:dyDescent="0.25">
      <c r="O225" s="25"/>
      <c r="P225" s="25"/>
      <c r="Q225" s="25"/>
      <c r="R225" s="25"/>
      <c r="S225" s="25"/>
      <c r="T225" s="25"/>
    </row>
    <row r="226" spans="15:20" x14ac:dyDescent="0.25">
      <c r="O226" s="25"/>
      <c r="P226" s="25"/>
      <c r="Q226" s="25"/>
      <c r="R226" s="25"/>
      <c r="S226" s="25"/>
      <c r="T226" s="25"/>
    </row>
    <row r="227" spans="15:20" x14ac:dyDescent="0.25">
      <c r="O227" s="25"/>
      <c r="P227" s="25"/>
      <c r="Q227" s="25"/>
      <c r="R227" s="25"/>
      <c r="S227" s="25"/>
      <c r="T227" s="25"/>
    </row>
    <row r="228" spans="15:20" x14ac:dyDescent="0.25">
      <c r="O228" s="25"/>
      <c r="P228" s="25"/>
      <c r="Q228" s="25"/>
      <c r="R228" s="25"/>
      <c r="S228" s="25"/>
      <c r="T228" s="25"/>
    </row>
    <row r="229" spans="15:20" x14ac:dyDescent="0.25">
      <c r="O229" s="25"/>
      <c r="P229" s="25"/>
      <c r="Q229" s="25"/>
      <c r="R229" s="25"/>
      <c r="S229" s="25"/>
      <c r="T229" s="25"/>
    </row>
    <row r="230" spans="15:20" x14ac:dyDescent="0.25">
      <c r="O230" s="25"/>
      <c r="P230" s="25"/>
      <c r="Q230" s="25"/>
      <c r="R230" s="25"/>
      <c r="S230" s="25"/>
      <c r="T230" s="25"/>
    </row>
    <row r="231" spans="15:20" x14ac:dyDescent="0.25">
      <c r="O231" s="25"/>
      <c r="P231" s="25"/>
      <c r="Q231" s="25"/>
      <c r="R231" s="25"/>
      <c r="S231" s="25"/>
      <c r="T231" s="25"/>
    </row>
    <row r="232" spans="15:20" x14ac:dyDescent="0.25">
      <c r="O232" s="25"/>
      <c r="P232" s="25"/>
      <c r="Q232" s="25"/>
      <c r="R232" s="25"/>
      <c r="S232" s="25"/>
      <c r="T232" s="25"/>
    </row>
    <row r="233" spans="15:20" x14ac:dyDescent="0.25">
      <c r="O233" s="25"/>
      <c r="P233" s="25"/>
      <c r="Q233" s="25"/>
      <c r="R233" s="25"/>
      <c r="S233" s="25"/>
      <c r="T233" s="25"/>
    </row>
    <row r="234" spans="15:20" x14ac:dyDescent="0.25">
      <c r="O234" s="25"/>
      <c r="P234" s="25"/>
      <c r="Q234" s="25"/>
      <c r="R234" s="25"/>
      <c r="S234" s="25"/>
      <c r="T234" s="25"/>
    </row>
    <row r="235" spans="15:20" x14ac:dyDescent="0.25">
      <c r="O235" s="25"/>
      <c r="P235" s="25"/>
      <c r="Q235" s="25"/>
      <c r="R235" s="25"/>
      <c r="S235" s="25"/>
      <c r="T235" s="25"/>
    </row>
    <row r="236" spans="15:20" x14ac:dyDescent="0.25">
      <c r="O236" s="25"/>
      <c r="P236" s="25"/>
      <c r="Q236" s="25"/>
      <c r="R236" s="25"/>
      <c r="S236" s="25"/>
      <c r="T236" s="25"/>
    </row>
    <row r="237" spans="15:20" x14ac:dyDescent="0.25">
      <c r="O237" s="25"/>
      <c r="P237" s="25"/>
      <c r="Q237" s="25"/>
      <c r="R237" s="25"/>
      <c r="S237" s="25"/>
      <c r="T237" s="25"/>
    </row>
    <row r="238" spans="15:20" x14ac:dyDescent="0.25">
      <c r="O238" s="25"/>
      <c r="P238" s="25"/>
      <c r="Q238" s="25"/>
      <c r="R238" s="25"/>
      <c r="S238" s="25"/>
      <c r="T238" s="25"/>
    </row>
    <row r="239" spans="15:20" x14ac:dyDescent="0.25">
      <c r="O239" s="25"/>
      <c r="P239" s="25"/>
      <c r="Q239" s="25"/>
      <c r="R239" s="25"/>
      <c r="S239" s="25"/>
      <c r="T239" s="25"/>
    </row>
    <row r="240" spans="15:20" x14ac:dyDescent="0.25">
      <c r="O240" s="25"/>
      <c r="P240" s="25"/>
      <c r="Q240" s="25"/>
      <c r="R240" s="25"/>
      <c r="S240" s="25"/>
      <c r="T240" s="25"/>
    </row>
    <row r="241" spans="15:20" x14ac:dyDescent="0.25">
      <c r="O241" s="25"/>
      <c r="P241" s="25"/>
      <c r="Q241" s="25"/>
      <c r="R241" s="25"/>
      <c r="S241" s="25"/>
      <c r="T241" s="25"/>
    </row>
    <row r="242" spans="15:20" x14ac:dyDescent="0.25">
      <c r="O242" s="25"/>
      <c r="P242" s="25"/>
      <c r="Q242" s="25"/>
      <c r="R242" s="25"/>
      <c r="S242" s="25"/>
      <c r="T242" s="25"/>
    </row>
    <row r="243" spans="15:20" x14ac:dyDescent="0.25">
      <c r="O243" s="25"/>
      <c r="P243" s="25"/>
      <c r="Q243" s="25"/>
      <c r="R243" s="25"/>
      <c r="S243" s="25"/>
      <c r="T243" s="25"/>
    </row>
    <row r="244" spans="15:20" x14ac:dyDescent="0.25">
      <c r="O244" s="25"/>
      <c r="P244" s="25"/>
      <c r="Q244" s="25"/>
      <c r="R244" s="25"/>
      <c r="S244" s="25"/>
      <c r="T244" s="25"/>
    </row>
    <row r="245" spans="15:20" x14ac:dyDescent="0.25">
      <c r="O245" s="25"/>
      <c r="P245" s="25"/>
      <c r="Q245" s="25"/>
      <c r="R245" s="25"/>
      <c r="S245" s="25"/>
      <c r="T245" s="25"/>
    </row>
    <row r="246" spans="15:20" x14ac:dyDescent="0.25">
      <c r="O246" s="25"/>
      <c r="P246" s="25"/>
      <c r="Q246" s="25"/>
      <c r="R246" s="25"/>
      <c r="S246" s="25"/>
      <c r="T246" s="25"/>
    </row>
    <row r="247" spans="15:20" x14ac:dyDescent="0.25">
      <c r="O247" s="25"/>
      <c r="P247" s="25"/>
      <c r="Q247" s="25"/>
      <c r="R247" s="25"/>
      <c r="S247" s="25"/>
      <c r="T247" s="25"/>
    </row>
    <row r="248" spans="15:20" x14ac:dyDescent="0.25">
      <c r="O248" s="25"/>
      <c r="P248" s="25"/>
      <c r="Q248" s="25"/>
      <c r="R248" s="25"/>
      <c r="S248" s="25"/>
      <c r="T248" s="25"/>
    </row>
    <row r="249" spans="15:20" x14ac:dyDescent="0.25">
      <c r="O249" s="25"/>
      <c r="P249" s="25"/>
      <c r="Q249" s="25"/>
      <c r="R249" s="25"/>
      <c r="S249" s="25"/>
      <c r="T249" s="25"/>
    </row>
    <row r="250" spans="15:20" x14ac:dyDescent="0.25">
      <c r="O250" s="25"/>
      <c r="P250" s="25"/>
      <c r="Q250" s="25"/>
      <c r="R250" s="25"/>
      <c r="S250" s="25"/>
      <c r="T250" s="25"/>
    </row>
    <row r="251" spans="15:20" x14ac:dyDescent="0.25">
      <c r="O251" s="25"/>
      <c r="P251" s="25"/>
      <c r="Q251" s="25"/>
      <c r="R251" s="25"/>
      <c r="S251" s="25"/>
      <c r="T251" s="25"/>
    </row>
    <row r="252" spans="15:20" x14ac:dyDescent="0.25">
      <c r="O252" s="25"/>
      <c r="P252" s="25"/>
      <c r="Q252" s="25"/>
      <c r="R252" s="25"/>
      <c r="S252" s="25"/>
      <c r="T252" s="25"/>
    </row>
    <row r="253" spans="15:20" x14ac:dyDescent="0.25">
      <c r="O253" s="25"/>
      <c r="P253" s="25"/>
      <c r="Q253" s="25"/>
      <c r="R253" s="25"/>
      <c r="S253" s="25"/>
      <c r="T253" s="25"/>
    </row>
  </sheetData>
  <sortState ref="Z1:Z253">
    <sortCondition ref="Z1"/>
  </sortState>
  <mergeCells count="3">
    <mergeCell ref="U18:X18"/>
    <mergeCell ref="A1:L1"/>
    <mergeCell ref="N18:S18"/>
  </mergeCells>
  <conditionalFormatting sqref="J3:J17">
    <cfRule type="colorScale" priority="1">
      <colorScale>
        <cfvo type="num" val="-0.45"/>
        <cfvo type="num" val="0"/>
        <cfvo type="num" val="0.45"/>
        <color rgb="FFFF0000"/>
        <color theme="0"/>
        <color rgb="FF0070C0"/>
      </colorScale>
    </cfRule>
  </conditionalFormatting>
  <pageMargins left="0.7" right="0.7" top="0.75" bottom="0.75" header="0.3" footer="0.3"/>
  <pageSetup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workbookViewId="0">
      <selection activeCell="A2" sqref="A2:F11"/>
    </sheetView>
  </sheetViews>
  <sheetFormatPr defaultRowHeight="15" x14ac:dyDescent="0.25"/>
  <cols>
    <col min="1" max="1" width="22" bestFit="1" customWidth="1"/>
    <col min="2" max="2" width="9.5703125" bestFit="1" customWidth="1"/>
    <col min="3" max="3" width="10.7109375" bestFit="1" customWidth="1"/>
    <col min="4" max="4" width="7.28515625" bestFit="1" customWidth="1"/>
    <col min="5" max="6" width="19.140625" bestFit="1" customWidth="1"/>
    <col min="10" max="10" width="19.28515625" style="4" bestFit="1" customWidth="1"/>
    <col min="11" max="11" width="11" bestFit="1" customWidth="1"/>
  </cols>
  <sheetData>
    <row r="1" spans="1:12" x14ac:dyDescent="0.25">
      <c r="A1" s="1">
        <f>Sheet1!B48</f>
        <v>312964</v>
      </c>
      <c r="E1">
        <v>2</v>
      </c>
      <c r="F1">
        <v>3</v>
      </c>
      <c r="J1" s="42" t="s">
        <v>820</v>
      </c>
      <c r="K1" s="42"/>
      <c r="L1" s="42"/>
    </row>
    <row r="2" spans="1:12" x14ac:dyDescent="0.25">
      <c r="A2" s="13" t="s">
        <v>108</v>
      </c>
      <c r="B2" s="13" t="s">
        <v>109</v>
      </c>
      <c r="C2" s="14" t="s">
        <v>98</v>
      </c>
      <c r="D2" s="14" t="s">
        <v>110</v>
      </c>
      <c r="E2" s="13" t="s">
        <v>874</v>
      </c>
      <c r="F2" s="13" t="s">
        <v>875</v>
      </c>
      <c r="J2" s="4" t="s">
        <v>210</v>
      </c>
      <c r="K2" t="s">
        <v>98</v>
      </c>
      <c r="L2" t="s">
        <v>110</v>
      </c>
    </row>
    <row r="3" spans="1:12" x14ac:dyDescent="0.25">
      <c r="A3" t="s">
        <v>788</v>
      </c>
      <c r="B3" t="s">
        <v>111</v>
      </c>
      <c r="C3" s="1">
        <v>12681</v>
      </c>
      <c r="D3" s="1">
        <v>2</v>
      </c>
      <c r="E3" s="1">
        <f t="shared" ref="E3:F10" si="0">IF($D3=E$1,$C3,"")</f>
        <v>12681</v>
      </c>
      <c r="F3" s="1" t="str">
        <f t="shared" si="0"/>
        <v/>
      </c>
      <c r="G3" s="1">
        <v>12681</v>
      </c>
      <c r="H3" s="1">
        <f t="shared" ref="H3:H38" si="1">G3-C3</f>
        <v>0</v>
      </c>
      <c r="J3" s="4" t="s">
        <v>668</v>
      </c>
      <c r="K3">
        <v>1308</v>
      </c>
      <c r="L3">
        <v>3</v>
      </c>
    </row>
    <row r="4" spans="1:12" x14ac:dyDescent="0.25">
      <c r="A4" t="s">
        <v>789</v>
      </c>
      <c r="B4" t="s">
        <v>111</v>
      </c>
      <c r="C4">
        <v>24847</v>
      </c>
      <c r="D4">
        <v>2</v>
      </c>
      <c r="E4" s="1">
        <f t="shared" si="0"/>
        <v>24847</v>
      </c>
      <c r="F4" s="1" t="str">
        <f t="shared" si="0"/>
        <v/>
      </c>
      <c r="G4">
        <v>24847</v>
      </c>
      <c r="H4" s="1">
        <f t="shared" si="1"/>
        <v>0</v>
      </c>
      <c r="J4" s="4" t="s">
        <v>656</v>
      </c>
      <c r="K4">
        <v>2034</v>
      </c>
      <c r="L4">
        <v>3</v>
      </c>
    </row>
    <row r="5" spans="1:12" x14ac:dyDescent="0.25">
      <c r="A5" t="s">
        <v>790</v>
      </c>
      <c r="B5" t="s">
        <v>111</v>
      </c>
      <c r="C5">
        <v>25206</v>
      </c>
      <c r="D5">
        <v>2</v>
      </c>
      <c r="E5" s="1">
        <f t="shared" si="0"/>
        <v>25206</v>
      </c>
      <c r="F5" s="1" t="str">
        <f t="shared" si="0"/>
        <v/>
      </c>
      <c r="G5">
        <v>25206</v>
      </c>
      <c r="H5" s="1">
        <f t="shared" si="1"/>
        <v>0</v>
      </c>
      <c r="J5" s="4" t="s">
        <v>715</v>
      </c>
      <c r="K5">
        <v>897</v>
      </c>
      <c r="L5">
        <v>3</v>
      </c>
    </row>
    <row r="6" spans="1:12" x14ac:dyDescent="0.25">
      <c r="A6" t="s">
        <v>791</v>
      </c>
      <c r="B6" t="s">
        <v>111</v>
      </c>
      <c r="C6">
        <v>52656</v>
      </c>
      <c r="D6">
        <v>2</v>
      </c>
      <c r="E6" s="1">
        <f t="shared" si="0"/>
        <v>52656</v>
      </c>
      <c r="F6" s="1" t="str">
        <f t="shared" si="0"/>
        <v/>
      </c>
      <c r="G6">
        <v>52656</v>
      </c>
      <c r="H6" s="1">
        <f t="shared" si="1"/>
        <v>0</v>
      </c>
      <c r="J6" s="29" t="s">
        <v>821</v>
      </c>
      <c r="K6">
        <v>1738</v>
      </c>
      <c r="L6" t="s">
        <v>787</v>
      </c>
    </row>
    <row r="7" spans="1:12" x14ac:dyDescent="0.25">
      <c r="A7" t="s">
        <v>63</v>
      </c>
      <c r="B7" t="s">
        <v>111</v>
      </c>
      <c r="C7">
        <v>65211</v>
      </c>
      <c r="D7">
        <v>2</v>
      </c>
      <c r="E7" s="1">
        <f t="shared" si="0"/>
        <v>65211</v>
      </c>
      <c r="F7" s="1" t="str">
        <f t="shared" si="0"/>
        <v/>
      </c>
      <c r="G7">
        <v>65211</v>
      </c>
      <c r="H7" s="1">
        <f t="shared" si="1"/>
        <v>0</v>
      </c>
    </row>
    <row r="8" spans="1:12" x14ac:dyDescent="0.25">
      <c r="A8" t="s">
        <v>792</v>
      </c>
      <c r="B8" t="s">
        <v>111</v>
      </c>
      <c r="C8">
        <v>35280</v>
      </c>
      <c r="D8">
        <v>2</v>
      </c>
      <c r="E8" s="1">
        <f t="shared" si="0"/>
        <v>35280</v>
      </c>
      <c r="F8" s="1" t="str">
        <f t="shared" si="0"/>
        <v/>
      </c>
      <c r="G8">
        <v>35280</v>
      </c>
      <c r="H8" s="1">
        <f t="shared" si="1"/>
        <v>0</v>
      </c>
      <c r="J8" s="42" t="s">
        <v>822</v>
      </c>
      <c r="K8" s="42"/>
      <c r="L8" s="42"/>
    </row>
    <row r="9" spans="1:12" x14ac:dyDescent="0.25">
      <c r="A9" t="s">
        <v>793</v>
      </c>
      <c r="B9" t="s">
        <v>111</v>
      </c>
      <c r="C9">
        <v>8555</v>
      </c>
      <c r="D9">
        <v>2</v>
      </c>
      <c r="E9" s="1">
        <f t="shared" si="0"/>
        <v>8555</v>
      </c>
      <c r="F9" s="1" t="str">
        <f t="shared" si="0"/>
        <v/>
      </c>
      <c r="G9">
        <v>8555</v>
      </c>
      <c r="H9" s="1">
        <f t="shared" si="1"/>
        <v>0</v>
      </c>
      <c r="J9" s="4" t="s">
        <v>224</v>
      </c>
      <c r="K9" t="s">
        <v>98</v>
      </c>
      <c r="L9" t="s">
        <v>110</v>
      </c>
    </row>
    <row r="10" spans="1:12" x14ac:dyDescent="0.25">
      <c r="A10" t="s">
        <v>794</v>
      </c>
      <c r="B10" t="s">
        <v>111</v>
      </c>
      <c r="C10">
        <v>8957</v>
      </c>
      <c r="D10">
        <v>2</v>
      </c>
      <c r="E10" s="1">
        <f t="shared" si="0"/>
        <v>8957</v>
      </c>
      <c r="F10" s="1" t="str">
        <f t="shared" si="0"/>
        <v/>
      </c>
      <c r="G10">
        <v>8957</v>
      </c>
      <c r="H10" s="1">
        <f t="shared" si="1"/>
        <v>0</v>
      </c>
      <c r="J10" s="4">
        <v>390930301022006</v>
      </c>
      <c r="K10">
        <v>9</v>
      </c>
      <c r="L10">
        <v>3</v>
      </c>
    </row>
    <row r="11" spans="1:12" x14ac:dyDescent="0.25">
      <c r="A11" s="2" t="s">
        <v>795</v>
      </c>
      <c r="B11" t="s">
        <v>111</v>
      </c>
      <c r="C11">
        <v>5977</v>
      </c>
      <c r="D11" t="s">
        <v>787</v>
      </c>
      <c r="E11" s="1">
        <f>K43</f>
        <v>469</v>
      </c>
      <c r="F11" s="1">
        <f>SUM(K3:K5,K44)</f>
        <v>5508</v>
      </c>
      <c r="H11" s="1">
        <f t="shared" si="1"/>
        <v>-5977</v>
      </c>
      <c r="J11" s="4">
        <v>390930301022001</v>
      </c>
      <c r="K11">
        <v>102</v>
      </c>
      <c r="L11">
        <v>3</v>
      </c>
    </row>
    <row r="12" spans="1:12" x14ac:dyDescent="0.25">
      <c r="A12" t="s">
        <v>796</v>
      </c>
      <c r="B12" t="s">
        <v>112</v>
      </c>
      <c r="C12">
        <v>5895</v>
      </c>
      <c r="D12">
        <v>2</v>
      </c>
      <c r="E12" s="1">
        <f t="shared" ref="E12:F38" si="2">IF($D12=E$1,$C12,"")</f>
        <v>5895</v>
      </c>
      <c r="F12" s="1" t="str">
        <f t="shared" si="2"/>
        <v/>
      </c>
      <c r="G12">
        <v>5895</v>
      </c>
      <c r="H12" s="1">
        <f t="shared" si="1"/>
        <v>0</v>
      </c>
      <c r="J12" s="4">
        <v>390930301022000</v>
      </c>
      <c r="K12">
        <v>3</v>
      </c>
      <c r="L12">
        <v>3</v>
      </c>
    </row>
    <row r="13" spans="1:12" x14ac:dyDescent="0.25">
      <c r="A13" t="s">
        <v>797</v>
      </c>
      <c r="B13" t="s">
        <v>112</v>
      </c>
      <c r="C13">
        <v>209</v>
      </c>
      <c r="D13">
        <v>2</v>
      </c>
      <c r="E13" s="1">
        <f t="shared" si="2"/>
        <v>209</v>
      </c>
      <c r="F13" s="1" t="str">
        <f t="shared" si="2"/>
        <v/>
      </c>
      <c r="H13" s="1">
        <f t="shared" si="1"/>
        <v>-209</v>
      </c>
      <c r="J13" s="4">
        <v>390930301022004</v>
      </c>
      <c r="K13">
        <v>13</v>
      </c>
      <c r="L13">
        <v>3</v>
      </c>
    </row>
    <row r="14" spans="1:12" x14ac:dyDescent="0.25">
      <c r="A14" t="s">
        <v>798</v>
      </c>
      <c r="B14" t="s">
        <v>112</v>
      </c>
      <c r="C14">
        <v>2595</v>
      </c>
      <c r="D14">
        <v>2</v>
      </c>
      <c r="E14" s="1">
        <f t="shared" si="2"/>
        <v>2595</v>
      </c>
      <c r="F14" s="1" t="str">
        <f t="shared" si="2"/>
        <v/>
      </c>
      <c r="H14" s="1">
        <f t="shared" si="1"/>
        <v>-2595</v>
      </c>
      <c r="J14" s="4">
        <v>390930301022002</v>
      </c>
      <c r="K14">
        <v>21</v>
      </c>
      <c r="L14">
        <v>3</v>
      </c>
    </row>
    <row r="15" spans="1:12" x14ac:dyDescent="0.25">
      <c r="A15" t="s">
        <v>799</v>
      </c>
      <c r="B15" t="s">
        <v>112</v>
      </c>
      <c r="C15">
        <v>159</v>
      </c>
      <c r="D15">
        <v>2</v>
      </c>
      <c r="E15" s="1">
        <f t="shared" si="2"/>
        <v>159</v>
      </c>
      <c r="F15" s="1" t="str">
        <f t="shared" si="2"/>
        <v/>
      </c>
      <c r="H15" s="1">
        <f t="shared" si="1"/>
        <v>-159</v>
      </c>
      <c r="J15" s="4">
        <v>390930301022040</v>
      </c>
      <c r="K15">
        <v>447</v>
      </c>
      <c r="L15">
        <v>3</v>
      </c>
    </row>
    <row r="16" spans="1:12" x14ac:dyDescent="0.25">
      <c r="A16" t="s">
        <v>800</v>
      </c>
      <c r="B16" t="s">
        <v>112</v>
      </c>
      <c r="C16">
        <v>4135</v>
      </c>
      <c r="D16">
        <v>2</v>
      </c>
      <c r="E16" s="1">
        <f t="shared" si="2"/>
        <v>4135</v>
      </c>
      <c r="F16" s="1" t="str">
        <f t="shared" si="2"/>
        <v/>
      </c>
      <c r="G16">
        <v>4135</v>
      </c>
      <c r="H16" s="1">
        <f t="shared" si="1"/>
        <v>0</v>
      </c>
      <c r="J16" s="4">
        <v>390930301022043</v>
      </c>
      <c r="K16">
        <v>58</v>
      </c>
      <c r="L16">
        <v>3</v>
      </c>
    </row>
    <row r="17" spans="1:12" x14ac:dyDescent="0.25">
      <c r="A17" t="s">
        <v>801</v>
      </c>
      <c r="B17" t="s">
        <v>112</v>
      </c>
      <c r="C17">
        <v>1581</v>
      </c>
      <c r="D17">
        <v>2</v>
      </c>
      <c r="E17" s="1">
        <f t="shared" si="2"/>
        <v>1581</v>
      </c>
      <c r="F17" s="1" t="str">
        <f t="shared" si="2"/>
        <v/>
      </c>
      <c r="H17" s="1">
        <f t="shared" si="1"/>
        <v>-1581</v>
      </c>
      <c r="J17" s="4">
        <v>390930301022047</v>
      </c>
      <c r="K17">
        <v>34</v>
      </c>
      <c r="L17">
        <v>3</v>
      </c>
    </row>
    <row r="18" spans="1:12" x14ac:dyDescent="0.25">
      <c r="A18" t="s">
        <v>802</v>
      </c>
      <c r="B18" t="s">
        <v>112</v>
      </c>
      <c r="C18">
        <v>4799</v>
      </c>
      <c r="D18">
        <v>2</v>
      </c>
      <c r="E18" s="1">
        <f t="shared" si="2"/>
        <v>4799</v>
      </c>
      <c r="F18" s="1" t="str">
        <f t="shared" si="2"/>
        <v/>
      </c>
      <c r="H18" s="1">
        <f t="shared" si="1"/>
        <v>-4799</v>
      </c>
      <c r="J18" s="4">
        <v>390930301022046</v>
      </c>
      <c r="K18">
        <v>36</v>
      </c>
      <c r="L18">
        <v>3</v>
      </c>
    </row>
    <row r="19" spans="1:12" x14ac:dyDescent="0.25">
      <c r="A19" t="s">
        <v>788</v>
      </c>
      <c r="B19" t="s">
        <v>113</v>
      </c>
      <c r="C19">
        <v>5473</v>
      </c>
      <c r="D19">
        <v>2</v>
      </c>
      <c r="E19" s="1">
        <f t="shared" si="2"/>
        <v>5473</v>
      </c>
      <c r="F19" s="1" t="str">
        <f t="shared" si="2"/>
        <v/>
      </c>
      <c r="G19">
        <v>6492</v>
      </c>
      <c r="H19" s="1">
        <f t="shared" si="1"/>
        <v>1019</v>
      </c>
      <c r="I19" t="s">
        <v>816</v>
      </c>
      <c r="J19" s="4">
        <v>390930301022044</v>
      </c>
      <c r="K19">
        <v>33</v>
      </c>
      <c r="L19">
        <v>3</v>
      </c>
    </row>
    <row r="20" spans="1:12" x14ac:dyDescent="0.25">
      <c r="A20" t="s">
        <v>803</v>
      </c>
      <c r="B20" t="s">
        <v>113</v>
      </c>
      <c r="C20">
        <v>855</v>
      </c>
      <c r="D20">
        <v>2</v>
      </c>
      <c r="E20" s="1">
        <f t="shared" si="2"/>
        <v>855</v>
      </c>
      <c r="F20" s="1" t="str">
        <f t="shared" si="2"/>
        <v/>
      </c>
      <c r="G20">
        <v>855</v>
      </c>
      <c r="H20" s="1">
        <f t="shared" si="1"/>
        <v>0</v>
      </c>
      <c r="J20" s="4">
        <v>390930301022058</v>
      </c>
      <c r="K20">
        <v>44</v>
      </c>
      <c r="L20">
        <v>3</v>
      </c>
    </row>
    <row r="21" spans="1:12" x14ac:dyDescent="0.25">
      <c r="A21" t="s">
        <v>804</v>
      </c>
      <c r="B21" t="s">
        <v>113</v>
      </c>
      <c r="C21">
        <v>1900</v>
      </c>
      <c r="D21">
        <v>2</v>
      </c>
      <c r="E21" s="1">
        <f t="shared" si="2"/>
        <v>1900</v>
      </c>
      <c r="F21" s="1" t="str">
        <f t="shared" si="2"/>
        <v/>
      </c>
      <c r="G21">
        <v>7877</v>
      </c>
      <c r="H21" s="1">
        <f t="shared" si="1"/>
        <v>5977</v>
      </c>
      <c r="J21" s="4">
        <v>390930301022045</v>
      </c>
      <c r="K21">
        <v>27</v>
      </c>
      <c r="L21">
        <v>3</v>
      </c>
    </row>
    <row r="22" spans="1:12" x14ac:dyDescent="0.25">
      <c r="A22" t="s">
        <v>805</v>
      </c>
      <c r="B22" t="s">
        <v>113</v>
      </c>
      <c r="C22">
        <v>1299</v>
      </c>
      <c r="D22">
        <v>2</v>
      </c>
      <c r="E22" s="1">
        <f t="shared" si="2"/>
        <v>1299</v>
      </c>
      <c r="F22" s="1" t="str">
        <f t="shared" si="2"/>
        <v/>
      </c>
      <c r="G22">
        <v>1508</v>
      </c>
      <c r="H22" s="1">
        <f t="shared" si="1"/>
        <v>209</v>
      </c>
      <c r="I22" t="s">
        <v>817</v>
      </c>
      <c r="J22" s="4">
        <v>390930301022057</v>
      </c>
      <c r="K22">
        <v>46</v>
      </c>
      <c r="L22">
        <v>3</v>
      </c>
    </row>
    <row r="23" spans="1:12" x14ac:dyDescent="0.25">
      <c r="A23" t="s">
        <v>806</v>
      </c>
      <c r="B23" t="s">
        <v>113</v>
      </c>
      <c r="C23">
        <v>7124</v>
      </c>
      <c r="D23">
        <v>2</v>
      </c>
      <c r="E23" s="1">
        <f t="shared" si="2"/>
        <v>7124</v>
      </c>
      <c r="F23" s="1" t="str">
        <f t="shared" si="2"/>
        <v/>
      </c>
      <c r="G23">
        <v>7124</v>
      </c>
      <c r="H23" s="1">
        <f t="shared" si="1"/>
        <v>0</v>
      </c>
      <c r="J23" s="4">
        <v>390930301022042</v>
      </c>
      <c r="K23">
        <v>38</v>
      </c>
      <c r="L23">
        <v>3</v>
      </c>
    </row>
    <row r="24" spans="1:12" x14ac:dyDescent="0.25">
      <c r="A24" t="s">
        <v>291</v>
      </c>
      <c r="B24" t="s">
        <v>113</v>
      </c>
      <c r="C24">
        <v>7411</v>
      </c>
      <c r="D24">
        <v>2</v>
      </c>
      <c r="E24" s="1">
        <f t="shared" si="2"/>
        <v>7411</v>
      </c>
      <c r="F24" s="1" t="str">
        <f t="shared" si="2"/>
        <v/>
      </c>
      <c r="G24">
        <v>7411</v>
      </c>
      <c r="H24" s="1">
        <f t="shared" si="1"/>
        <v>0</v>
      </c>
      <c r="J24" s="4">
        <v>390930301022041</v>
      </c>
      <c r="K24">
        <v>45</v>
      </c>
      <c r="L24">
        <v>3</v>
      </c>
    </row>
    <row r="25" spans="1:12" x14ac:dyDescent="0.25">
      <c r="A25" t="s">
        <v>807</v>
      </c>
      <c r="B25" t="s">
        <v>113</v>
      </c>
      <c r="C25">
        <v>5828</v>
      </c>
      <c r="D25">
        <v>2</v>
      </c>
      <c r="E25" s="1">
        <f t="shared" si="2"/>
        <v>5828</v>
      </c>
      <c r="F25" s="1" t="str">
        <f t="shared" si="2"/>
        <v/>
      </c>
      <c r="G25">
        <v>5828</v>
      </c>
      <c r="H25" s="1">
        <f t="shared" si="1"/>
        <v>0</v>
      </c>
      <c r="J25" s="4">
        <v>390930301022008</v>
      </c>
      <c r="K25">
        <v>1</v>
      </c>
      <c r="L25">
        <v>3</v>
      </c>
    </row>
    <row r="26" spans="1:12" x14ac:dyDescent="0.25">
      <c r="A26" t="s">
        <v>791</v>
      </c>
      <c r="B26" t="s">
        <v>113</v>
      </c>
      <c r="C26">
        <v>3250</v>
      </c>
      <c r="D26">
        <v>2</v>
      </c>
      <c r="E26" s="1">
        <f t="shared" si="2"/>
        <v>3250</v>
      </c>
      <c r="F26" s="1" t="str">
        <f t="shared" si="2"/>
        <v/>
      </c>
      <c r="G26">
        <v>3250</v>
      </c>
      <c r="H26" s="1">
        <f t="shared" si="1"/>
        <v>0</v>
      </c>
      <c r="J26" s="4">
        <v>390930301022009</v>
      </c>
      <c r="K26">
        <v>146</v>
      </c>
      <c r="L26">
        <v>3</v>
      </c>
    </row>
    <row r="27" spans="1:12" x14ac:dyDescent="0.25">
      <c r="A27" t="s">
        <v>796</v>
      </c>
      <c r="B27" t="s">
        <v>113</v>
      </c>
      <c r="C27">
        <v>2789</v>
      </c>
      <c r="D27">
        <v>2</v>
      </c>
      <c r="E27" s="1">
        <f t="shared" si="2"/>
        <v>2789</v>
      </c>
      <c r="F27" s="1" t="str">
        <f t="shared" si="2"/>
        <v/>
      </c>
      <c r="G27">
        <v>2789</v>
      </c>
      <c r="H27" s="1">
        <f t="shared" si="1"/>
        <v>0</v>
      </c>
      <c r="J27" s="4">
        <v>390930301022017</v>
      </c>
      <c r="K27">
        <v>121</v>
      </c>
      <c r="L27">
        <v>3</v>
      </c>
    </row>
    <row r="28" spans="1:12" x14ac:dyDescent="0.25">
      <c r="A28" t="s">
        <v>808</v>
      </c>
      <c r="B28" t="s">
        <v>113</v>
      </c>
      <c r="C28">
        <v>1779</v>
      </c>
      <c r="D28">
        <v>2</v>
      </c>
      <c r="E28" s="1">
        <f t="shared" si="2"/>
        <v>1779</v>
      </c>
      <c r="F28" s="1" t="str">
        <f t="shared" si="2"/>
        <v/>
      </c>
      <c r="G28">
        <v>1779</v>
      </c>
      <c r="H28" s="1">
        <f t="shared" si="1"/>
        <v>0</v>
      </c>
      <c r="J28" s="4">
        <v>390930301022016</v>
      </c>
      <c r="K28">
        <v>45</v>
      </c>
      <c r="L28">
        <v>3</v>
      </c>
    </row>
    <row r="29" spans="1:12" x14ac:dyDescent="0.25">
      <c r="A29" t="s">
        <v>809</v>
      </c>
      <c r="B29" t="s">
        <v>113</v>
      </c>
      <c r="C29">
        <v>1361</v>
      </c>
      <c r="D29">
        <v>2</v>
      </c>
      <c r="E29" s="1">
        <f t="shared" si="2"/>
        <v>1361</v>
      </c>
      <c r="F29" s="1" t="str">
        <f t="shared" si="2"/>
        <v/>
      </c>
      <c r="G29">
        <v>1361</v>
      </c>
      <c r="H29" s="1">
        <f t="shared" si="1"/>
        <v>0</v>
      </c>
      <c r="J29" s="4">
        <v>390930301022013</v>
      </c>
      <c r="K29">
        <v>63</v>
      </c>
      <c r="L29">
        <v>2</v>
      </c>
    </row>
    <row r="30" spans="1:12" x14ac:dyDescent="0.25">
      <c r="A30" t="s">
        <v>798</v>
      </c>
      <c r="B30" t="s">
        <v>113</v>
      </c>
      <c r="C30">
        <v>3965</v>
      </c>
      <c r="D30">
        <v>2</v>
      </c>
      <c r="E30" s="1">
        <f t="shared" si="2"/>
        <v>3965</v>
      </c>
      <c r="F30" s="1" t="str">
        <f t="shared" si="2"/>
        <v/>
      </c>
      <c r="G30">
        <v>6560</v>
      </c>
      <c r="H30" s="1">
        <f t="shared" si="1"/>
        <v>2595</v>
      </c>
      <c r="I30" t="s">
        <v>818</v>
      </c>
      <c r="J30" s="4">
        <v>390930301022014</v>
      </c>
      <c r="K30">
        <v>19</v>
      </c>
      <c r="L30">
        <v>2</v>
      </c>
    </row>
    <row r="31" spans="1:12" x14ac:dyDescent="0.25">
      <c r="A31" t="s">
        <v>810</v>
      </c>
      <c r="B31" t="s">
        <v>113</v>
      </c>
      <c r="C31">
        <v>1842</v>
      </c>
      <c r="D31">
        <v>2</v>
      </c>
      <c r="E31" s="1">
        <f t="shared" si="2"/>
        <v>1842</v>
      </c>
      <c r="F31" s="1" t="str">
        <f t="shared" si="2"/>
        <v/>
      </c>
      <c r="G31">
        <v>2404</v>
      </c>
      <c r="H31" s="1">
        <f t="shared" si="1"/>
        <v>562</v>
      </c>
      <c r="I31" t="s">
        <v>816</v>
      </c>
      <c r="J31" s="4">
        <v>390930301022015</v>
      </c>
      <c r="K31">
        <v>0</v>
      </c>
      <c r="L31">
        <v>2</v>
      </c>
    </row>
    <row r="32" spans="1:12" x14ac:dyDescent="0.25">
      <c r="A32" t="s">
        <v>811</v>
      </c>
      <c r="B32" t="s">
        <v>113</v>
      </c>
      <c r="C32">
        <v>1835</v>
      </c>
      <c r="D32">
        <v>2</v>
      </c>
      <c r="E32" s="1">
        <f t="shared" si="2"/>
        <v>1835</v>
      </c>
      <c r="F32" s="1" t="str">
        <f t="shared" si="2"/>
        <v/>
      </c>
      <c r="G32">
        <v>1835</v>
      </c>
      <c r="H32" s="1">
        <f t="shared" si="1"/>
        <v>0</v>
      </c>
      <c r="J32" s="4">
        <v>390930301022019</v>
      </c>
      <c r="K32">
        <v>25</v>
      </c>
      <c r="L32">
        <v>2</v>
      </c>
    </row>
    <row r="33" spans="1:12" x14ac:dyDescent="0.25">
      <c r="A33" t="s">
        <v>812</v>
      </c>
      <c r="B33" t="s">
        <v>113</v>
      </c>
      <c r="C33">
        <v>1573</v>
      </c>
      <c r="D33">
        <v>2</v>
      </c>
      <c r="E33" s="1">
        <f t="shared" si="2"/>
        <v>1573</v>
      </c>
      <c r="F33" s="1" t="str">
        <f t="shared" si="2"/>
        <v/>
      </c>
      <c r="G33">
        <v>1573</v>
      </c>
      <c r="H33" s="1">
        <f t="shared" si="1"/>
        <v>0</v>
      </c>
      <c r="J33" s="4">
        <v>390930301022021</v>
      </c>
      <c r="K33">
        <v>0</v>
      </c>
      <c r="L33">
        <v>2</v>
      </c>
    </row>
    <row r="34" spans="1:12" x14ac:dyDescent="0.25">
      <c r="A34" t="s">
        <v>799</v>
      </c>
      <c r="B34" t="s">
        <v>113</v>
      </c>
      <c r="C34">
        <v>633</v>
      </c>
      <c r="D34">
        <v>2</v>
      </c>
      <c r="E34" s="1">
        <f t="shared" si="2"/>
        <v>633</v>
      </c>
      <c r="F34" s="1" t="str">
        <f t="shared" si="2"/>
        <v/>
      </c>
      <c r="G34">
        <v>792</v>
      </c>
      <c r="H34" s="1">
        <f t="shared" si="1"/>
        <v>159</v>
      </c>
      <c r="I34" t="s">
        <v>819</v>
      </c>
      <c r="J34" s="4">
        <v>390930301022035</v>
      </c>
      <c r="K34">
        <v>9</v>
      </c>
      <c r="L34">
        <v>2</v>
      </c>
    </row>
    <row r="35" spans="1:12" x14ac:dyDescent="0.25">
      <c r="A35" t="s">
        <v>800</v>
      </c>
      <c r="B35" t="s">
        <v>113</v>
      </c>
      <c r="C35">
        <v>3963</v>
      </c>
      <c r="D35">
        <v>2</v>
      </c>
      <c r="E35" s="1">
        <f t="shared" si="2"/>
        <v>3963</v>
      </c>
      <c r="F35" s="1" t="str">
        <f t="shared" si="2"/>
        <v/>
      </c>
      <c r="G35">
        <v>3963</v>
      </c>
      <c r="H35" s="1">
        <f t="shared" si="1"/>
        <v>0</v>
      </c>
      <c r="J35" s="4">
        <v>390930301022034</v>
      </c>
      <c r="K35">
        <v>4</v>
      </c>
      <c r="L35">
        <v>2</v>
      </c>
    </row>
    <row r="36" spans="1:12" x14ac:dyDescent="0.25">
      <c r="A36" t="s">
        <v>813</v>
      </c>
      <c r="B36" t="s">
        <v>113</v>
      </c>
      <c r="C36">
        <v>1341</v>
      </c>
      <c r="D36">
        <v>2</v>
      </c>
      <c r="E36" s="1">
        <f t="shared" si="2"/>
        <v>1341</v>
      </c>
      <c r="F36" s="1" t="str">
        <f t="shared" si="2"/>
        <v/>
      </c>
      <c r="G36">
        <v>6140</v>
      </c>
      <c r="H36" s="1">
        <f t="shared" si="1"/>
        <v>4799</v>
      </c>
      <c r="J36" s="4">
        <v>390930301022037</v>
      </c>
      <c r="K36">
        <v>37</v>
      </c>
      <c r="L36">
        <v>2</v>
      </c>
    </row>
    <row r="37" spans="1:12" x14ac:dyDescent="0.25">
      <c r="A37" t="s">
        <v>814</v>
      </c>
      <c r="B37" t="s">
        <v>114</v>
      </c>
      <c r="D37">
        <v>2</v>
      </c>
      <c r="E37" s="1">
        <f t="shared" si="2"/>
        <v>0</v>
      </c>
      <c r="F37" s="1" t="str">
        <f t="shared" si="2"/>
        <v/>
      </c>
      <c r="H37" s="1">
        <f t="shared" si="1"/>
        <v>0</v>
      </c>
      <c r="J37" s="4">
        <v>390930301022038</v>
      </c>
      <c r="K37">
        <v>11</v>
      </c>
      <c r="L37">
        <v>2</v>
      </c>
    </row>
    <row r="38" spans="1:12" x14ac:dyDescent="0.25">
      <c r="A38" t="s">
        <v>815</v>
      </c>
      <c r="B38" t="s">
        <v>114</v>
      </c>
      <c r="D38">
        <v>2</v>
      </c>
      <c r="E38" s="1">
        <f t="shared" si="2"/>
        <v>0</v>
      </c>
      <c r="F38" s="1" t="str">
        <f t="shared" si="2"/>
        <v/>
      </c>
      <c r="H38" s="1">
        <f t="shared" si="1"/>
        <v>0</v>
      </c>
      <c r="J38" s="4">
        <v>390930301022024</v>
      </c>
      <c r="K38">
        <v>83</v>
      </c>
      <c r="L38">
        <v>2</v>
      </c>
    </row>
    <row r="39" spans="1:12" x14ac:dyDescent="0.25">
      <c r="C39" s="1">
        <f>SUM(C3:C38)</f>
        <v>312964</v>
      </c>
      <c r="D39" s="1">
        <f>A1-C39</f>
        <v>0</v>
      </c>
      <c r="E39" s="1">
        <f t="shared" ref="E39:F39" si="3">SUM(E3:E38)</f>
        <v>307456</v>
      </c>
      <c r="F39" s="1">
        <f t="shared" si="3"/>
        <v>5508</v>
      </c>
      <c r="H39" s="1">
        <f>SUM(H3:H38)</f>
        <v>0</v>
      </c>
      <c r="J39" s="4">
        <v>390930301022029</v>
      </c>
      <c r="K39">
        <v>56</v>
      </c>
      <c r="L39">
        <v>2</v>
      </c>
    </row>
    <row r="40" spans="1:12" x14ac:dyDescent="0.25">
      <c r="C40" t="str">
        <f>IF(C39=A1,"GOOD!")</f>
        <v>GOOD!</v>
      </c>
      <c r="E40" s="1" t="str">
        <f>IF(SUM(E39:F39)=A1,"GOOD!")</f>
        <v>GOOD!</v>
      </c>
      <c r="J40" s="4">
        <v>390930301022028</v>
      </c>
      <c r="K40">
        <v>42</v>
      </c>
      <c r="L40">
        <v>2</v>
      </c>
    </row>
    <row r="41" spans="1:12" x14ac:dyDescent="0.25">
      <c r="J41" s="4">
        <v>390930301022020</v>
      </c>
      <c r="K41">
        <v>35</v>
      </c>
      <c r="L41">
        <v>2</v>
      </c>
    </row>
    <row r="42" spans="1:12" x14ac:dyDescent="0.25">
      <c r="J42" s="4">
        <v>390930301022018</v>
      </c>
      <c r="K42">
        <v>85</v>
      </c>
      <c r="L42">
        <v>2</v>
      </c>
    </row>
    <row r="43" spans="1:12" x14ac:dyDescent="0.25">
      <c r="J43" s="4" t="s">
        <v>823</v>
      </c>
      <c r="K43">
        <f>SUM(K29:K42)</f>
        <v>469</v>
      </c>
    </row>
    <row r="44" spans="1:12" x14ac:dyDescent="0.25">
      <c r="J44" s="4" t="s">
        <v>824</v>
      </c>
      <c r="K44">
        <f>SUM(K10:K28)</f>
        <v>1269</v>
      </c>
    </row>
  </sheetData>
  <autoFilter ref="A2:F44"/>
  <mergeCells count="2">
    <mergeCell ref="J1:L1"/>
    <mergeCell ref="J8:L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workbookViewId="0">
      <selection activeCell="A2" sqref="A2:F30"/>
    </sheetView>
  </sheetViews>
  <sheetFormatPr defaultRowHeight="15" x14ac:dyDescent="0.25"/>
  <cols>
    <col min="1" max="1" width="22" bestFit="1" customWidth="1"/>
    <col min="2" max="2" width="9.5703125" bestFit="1" customWidth="1"/>
    <col min="3" max="3" width="10.7109375" bestFit="1" customWidth="1"/>
    <col min="4" max="4" width="7.28515625" bestFit="1" customWidth="1"/>
    <col min="5" max="6" width="19.140625" bestFit="1" customWidth="1"/>
    <col min="11" max="11" width="17.28515625" style="4" bestFit="1" customWidth="1"/>
    <col min="12" max="12" width="10.7109375" bestFit="1" customWidth="1"/>
  </cols>
  <sheetData>
    <row r="1" spans="1:13" x14ac:dyDescent="0.25">
      <c r="A1" s="1">
        <f>Sheet1!B51</f>
        <v>228614</v>
      </c>
      <c r="C1" s="1"/>
      <c r="D1" s="1"/>
      <c r="E1" s="1">
        <v>6</v>
      </c>
      <c r="F1" s="1">
        <v>9</v>
      </c>
      <c r="K1" s="42" t="s">
        <v>1000</v>
      </c>
      <c r="L1" s="42"/>
      <c r="M1" s="42"/>
    </row>
    <row r="2" spans="1:13" x14ac:dyDescent="0.25">
      <c r="A2" s="13" t="s">
        <v>108</v>
      </c>
      <c r="B2" s="13" t="s">
        <v>109</v>
      </c>
      <c r="C2" s="14" t="s">
        <v>98</v>
      </c>
      <c r="D2" s="14" t="s">
        <v>110</v>
      </c>
      <c r="E2" s="13" t="s">
        <v>878</v>
      </c>
      <c r="F2" s="13" t="s">
        <v>879</v>
      </c>
      <c r="K2" s="4" t="s">
        <v>210</v>
      </c>
      <c r="L2" s="1" t="s">
        <v>98</v>
      </c>
      <c r="M2" s="1" t="s">
        <v>110</v>
      </c>
    </row>
    <row r="3" spans="1:13" x14ac:dyDescent="0.25">
      <c r="A3" t="s">
        <v>380</v>
      </c>
      <c r="B3" t="s">
        <v>111</v>
      </c>
      <c r="C3">
        <v>50</v>
      </c>
      <c r="D3">
        <v>9</v>
      </c>
      <c r="E3" s="1" t="str">
        <f t="shared" ref="E3:F27" si="0">IF($D3=E$1,$C3,"")</f>
        <v/>
      </c>
      <c r="F3" s="1">
        <f t="shared" si="0"/>
        <v>50</v>
      </c>
      <c r="H3">
        <f t="shared" ref="H3:H41" si="1">G3-C3</f>
        <v>-50</v>
      </c>
      <c r="K3" s="44">
        <v>6</v>
      </c>
      <c r="L3">
        <v>1206</v>
      </c>
      <c r="M3">
        <v>9</v>
      </c>
    </row>
    <row r="4" spans="1:13" x14ac:dyDescent="0.25">
      <c r="A4" t="s">
        <v>617</v>
      </c>
      <c r="B4" t="s">
        <v>111</v>
      </c>
      <c r="C4">
        <v>7852</v>
      </c>
      <c r="D4">
        <v>6</v>
      </c>
      <c r="E4" s="1">
        <f t="shared" si="0"/>
        <v>7852</v>
      </c>
      <c r="F4" s="1" t="str">
        <f t="shared" si="0"/>
        <v/>
      </c>
      <c r="G4">
        <v>7852</v>
      </c>
      <c r="H4">
        <f t="shared" si="1"/>
        <v>0</v>
      </c>
      <c r="K4" s="4">
        <v>1</v>
      </c>
      <c r="L4">
        <v>1037</v>
      </c>
      <c r="M4">
        <v>9</v>
      </c>
    </row>
    <row r="5" spans="1:13" x14ac:dyDescent="0.25">
      <c r="A5" t="s">
        <v>618</v>
      </c>
      <c r="B5" t="s">
        <v>111</v>
      </c>
      <c r="C5">
        <v>7699</v>
      </c>
      <c r="D5">
        <v>9</v>
      </c>
      <c r="E5" s="1" t="str">
        <f t="shared" si="0"/>
        <v/>
      </c>
      <c r="F5" s="1">
        <f t="shared" si="0"/>
        <v>7699</v>
      </c>
      <c r="H5">
        <f t="shared" si="1"/>
        <v>-7699</v>
      </c>
      <c r="K5" s="4">
        <v>3</v>
      </c>
      <c r="L5">
        <v>1490</v>
      </c>
      <c r="M5">
        <v>9</v>
      </c>
    </row>
    <row r="6" spans="1:13" x14ac:dyDescent="0.25">
      <c r="A6" t="s">
        <v>38</v>
      </c>
      <c r="B6" t="s">
        <v>111</v>
      </c>
      <c r="C6">
        <v>844</v>
      </c>
      <c r="D6">
        <v>9</v>
      </c>
      <c r="E6" s="1" t="str">
        <f t="shared" si="0"/>
        <v/>
      </c>
      <c r="F6" s="1">
        <f t="shared" si="0"/>
        <v>844</v>
      </c>
      <c r="G6">
        <v>839</v>
      </c>
      <c r="H6">
        <f t="shared" si="1"/>
        <v>-5</v>
      </c>
      <c r="K6" s="6">
        <v>2</v>
      </c>
      <c r="L6" s="5">
        <v>1020</v>
      </c>
      <c r="M6" s="5">
        <v>9</v>
      </c>
    </row>
    <row r="7" spans="1:13" x14ac:dyDescent="0.25">
      <c r="A7" t="s">
        <v>619</v>
      </c>
      <c r="B7" t="s">
        <v>111</v>
      </c>
      <c r="C7">
        <v>6</v>
      </c>
      <c r="D7">
        <v>9</v>
      </c>
      <c r="E7" s="1" t="str">
        <f t="shared" si="0"/>
        <v/>
      </c>
      <c r="F7" s="1">
        <f t="shared" si="0"/>
        <v>6</v>
      </c>
      <c r="G7">
        <v>6</v>
      </c>
      <c r="H7">
        <f t="shared" si="1"/>
        <v>0</v>
      </c>
      <c r="K7" s="6">
        <v>7</v>
      </c>
      <c r="L7" s="5">
        <v>1016</v>
      </c>
      <c r="M7" s="5">
        <v>9</v>
      </c>
    </row>
    <row r="8" spans="1:13" x14ac:dyDescent="0.25">
      <c r="A8" t="s">
        <v>620</v>
      </c>
      <c r="B8" t="s">
        <v>111</v>
      </c>
      <c r="C8">
        <v>10063</v>
      </c>
      <c r="D8">
        <v>6</v>
      </c>
      <c r="E8" s="1">
        <f t="shared" si="0"/>
        <v>10063</v>
      </c>
      <c r="F8" s="1" t="str">
        <f t="shared" si="0"/>
        <v/>
      </c>
      <c r="G8">
        <v>10063</v>
      </c>
      <c r="H8">
        <f t="shared" si="1"/>
        <v>0</v>
      </c>
      <c r="K8" s="6">
        <v>8</v>
      </c>
      <c r="L8" s="5">
        <v>1382</v>
      </c>
      <c r="M8" s="5">
        <v>9</v>
      </c>
    </row>
    <row r="9" spans="1:13" x14ac:dyDescent="0.25">
      <c r="A9" t="s">
        <v>621</v>
      </c>
      <c r="B9" t="s">
        <v>111</v>
      </c>
      <c r="C9">
        <v>60068</v>
      </c>
      <c r="D9">
        <v>6</v>
      </c>
      <c r="E9" s="1">
        <f t="shared" si="0"/>
        <v>60068</v>
      </c>
      <c r="F9" s="1" t="str">
        <f t="shared" si="0"/>
        <v/>
      </c>
      <c r="G9">
        <v>60068</v>
      </c>
      <c r="H9">
        <f t="shared" si="1"/>
        <v>0</v>
      </c>
      <c r="K9" s="6">
        <v>5</v>
      </c>
      <c r="L9" s="5">
        <v>996</v>
      </c>
      <c r="M9" s="5">
        <v>9</v>
      </c>
    </row>
    <row r="10" spans="1:13" x14ac:dyDescent="0.25">
      <c r="A10" t="s">
        <v>622</v>
      </c>
      <c r="B10" t="s">
        <v>112</v>
      </c>
      <c r="C10">
        <v>903</v>
      </c>
      <c r="D10">
        <v>9</v>
      </c>
      <c r="E10" s="1" t="str">
        <f t="shared" si="0"/>
        <v/>
      </c>
      <c r="F10" s="1">
        <f t="shared" si="0"/>
        <v>903</v>
      </c>
      <c r="H10">
        <f t="shared" si="1"/>
        <v>-903</v>
      </c>
      <c r="K10" s="45">
        <v>4</v>
      </c>
      <c r="L10" s="5">
        <f>873+225</f>
        <v>1098</v>
      </c>
      <c r="M10" s="5" t="s">
        <v>646</v>
      </c>
    </row>
    <row r="11" spans="1:13" x14ac:dyDescent="0.25">
      <c r="A11" t="s">
        <v>623</v>
      </c>
      <c r="B11" t="s">
        <v>112</v>
      </c>
      <c r="C11">
        <v>1076</v>
      </c>
      <c r="D11">
        <v>6</v>
      </c>
      <c r="E11" s="1">
        <f t="shared" si="0"/>
        <v>1076</v>
      </c>
      <c r="F11" s="1" t="str">
        <f t="shared" si="0"/>
        <v/>
      </c>
      <c r="H11">
        <f t="shared" si="1"/>
        <v>-1076</v>
      </c>
      <c r="K11" s="6"/>
      <c r="L11" s="5"/>
      <c r="M11" s="5"/>
    </row>
    <row r="12" spans="1:13" x14ac:dyDescent="0.25">
      <c r="A12" t="s">
        <v>624</v>
      </c>
      <c r="B12" t="s">
        <v>112</v>
      </c>
      <c r="C12">
        <v>996</v>
      </c>
      <c r="D12">
        <v>6</v>
      </c>
      <c r="E12" s="1">
        <f t="shared" si="0"/>
        <v>996</v>
      </c>
      <c r="F12" s="1" t="str">
        <f t="shared" si="0"/>
        <v/>
      </c>
      <c r="G12">
        <v>996</v>
      </c>
      <c r="H12">
        <f t="shared" si="1"/>
        <v>0</v>
      </c>
      <c r="K12" s="42" t="s">
        <v>1001</v>
      </c>
      <c r="L12" s="42"/>
      <c r="M12" s="42"/>
    </row>
    <row r="13" spans="1:13" x14ac:dyDescent="0.25">
      <c r="A13" t="s">
        <v>625</v>
      </c>
      <c r="B13" t="s">
        <v>112</v>
      </c>
      <c r="C13">
        <v>1507</v>
      </c>
      <c r="D13">
        <v>9</v>
      </c>
      <c r="E13" s="1" t="str">
        <f t="shared" si="0"/>
        <v/>
      </c>
      <c r="F13" s="1">
        <f t="shared" si="0"/>
        <v>1507</v>
      </c>
      <c r="G13">
        <v>1507</v>
      </c>
      <c r="H13">
        <f t="shared" si="1"/>
        <v>0</v>
      </c>
      <c r="K13" s="6" t="s">
        <v>224</v>
      </c>
      <c r="L13" s="5" t="s">
        <v>98</v>
      </c>
      <c r="M13" s="5" t="s">
        <v>110</v>
      </c>
    </row>
    <row r="14" spans="1:13" x14ac:dyDescent="0.25">
      <c r="A14" t="s">
        <v>626</v>
      </c>
      <c r="B14" t="s">
        <v>112</v>
      </c>
      <c r="C14">
        <v>2463</v>
      </c>
      <c r="D14">
        <v>6</v>
      </c>
      <c r="E14" s="1">
        <f t="shared" si="0"/>
        <v>2463</v>
      </c>
      <c r="F14" s="1" t="str">
        <f t="shared" si="0"/>
        <v/>
      </c>
      <c r="H14">
        <f t="shared" si="1"/>
        <v>-2463</v>
      </c>
      <c r="K14" s="6">
        <v>390998121013000</v>
      </c>
      <c r="L14" s="5">
        <v>22</v>
      </c>
      <c r="M14" s="5">
        <v>6</v>
      </c>
    </row>
    <row r="15" spans="1:13" x14ac:dyDescent="0.25">
      <c r="A15" t="s">
        <v>627</v>
      </c>
      <c r="B15" t="s">
        <v>112</v>
      </c>
      <c r="C15">
        <v>4191</v>
      </c>
      <c r="D15">
        <v>9</v>
      </c>
      <c r="E15" s="1" t="str">
        <f t="shared" si="0"/>
        <v/>
      </c>
      <c r="F15" s="1">
        <f t="shared" si="0"/>
        <v>4191</v>
      </c>
      <c r="G15">
        <v>4191</v>
      </c>
      <c r="H15">
        <f t="shared" si="1"/>
        <v>0</v>
      </c>
      <c r="K15" s="6">
        <v>390998121014000</v>
      </c>
      <c r="L15" s="5">
        <v>18</v>
      </c>
      <c r="M15" s="5">
        <v>6</v>
      </c>
    </row>
    <row r="16" spans="1:13" x14ac:dyDescent="0.25">
      <c r="A16" t="s">
        <v>628</v>
      </c>
      <c r="B16" t="s">
        <v>112</v>
      </c>
      <c r="C16">
        <v>337</v>
      </c>
      <c r="D16">
        <v>9</v>
      </c>
      <c r="E16" s="1" t="str">
        <f t="shared" si="0"/>
        <v/>
      </c>
      <c r="F16" s="1">
        <f t="shared" si="0"/>
        <v>337</v>
      </c>
      <c r="H16">
        <f t="shared" si="1"/>
        <v>-337</v>
      </c>
      <c r="K16" s="6">
        <v>390998121014001</v>
      </c>
      <c r="L16" s="5">
        <v>34</v>
      </c>
      <c r="M16" s="5">
        <v>6</v>
      </c>
    </row>
    <row r="17" spans="1:13" x14ac:dyDescent="0.25">
      <c r="A17" t="s">
        <v>629</v>
      </c>
      <c r="B17" t="s">
        <v>113</v>
      </c>
      <c r="C17">
        <v>36049</v>
      </c>
      <c r="D17">
        <v>6</v>
      </c>
      <c r="E17" s="1">
        <f t="shared" si="0"/>
        <v>36049</v>
      </c>
      <c r="F17" s="1" t="str">
        <f t="shared" si="0"/>
        <v/>
      </c>
      <c r="G17">
        <v>36049</v>
      </c>
      <c r="H17">
        <f t="shared" si="1"/>
        <v>0</v>
      </c>
      <c r="K17" s="6">
        <v>390998121014002</v>
      </c>
      <c r="L17" s="5">
        <v>0</v>
      </c>
      <c r="M17" s="5">
        <v>6</v>
      </c>
    </row>
    <row r="18" spans="1:13" x14ac:dyDescent="0.25">
      <c r="A18" t="s">
        <v>630</v>
      </c>
      <c r="B18" t="s">
        <v>113</v>
      </c>
      <c r="C18">
        <v>6751</v>
      </c>
      <c r="D18">
        <v>9</v>
      </c>
      <c r="E18" s="1" t="str">
        <f t="shared" si="0"/>
        <v/>
      </c>
      <c r="F18" s="1">
        <f t="shared" si="0"/>
        <v>6751</v>
      </c>
      <c r="G18">
        <v>6756</v>
      </c>
      <c r="H18">
        <f t="shared" si="1"/>
        <v>5</v>
      </c>
      <c r="I18" t="s">
        <v>649</v>
      </c>
      <c r="K18" s="6">
        <v>390998121014003</v>
      </c>
      <c r="L18" s="5">
        <v>55</v>
      </c>
      <c r="M18" s="5">
        <v>6</v>
      </c>
    </row>
    <row r="19" spans="1:13" x14ac:dyDescent="0.25">
      <c r="A19" t="s">
        <v>631</v>
      </c>
      <c r="B19" t="s">
        <v>113</v>
      </c>
      <c r="C19">
        <v>1973</v>
      </c>
      <c r="D19">
        <v>9</v>
      </c>
      <c r="E19" s="1" t="str">
        <f t="shared" si="0"/>
        <v/>
      </c>
      <c r="F19" s="1">
        <f t="shared" si="0"/>
        <v>1973</v>
      </c>
      <c r="G19">
        <v>1973</v>
      </c>
      <c r="H19">
        <f t="shared" si="1"/>
        <v>0</v>
      </c>
      <c r="K19" s="6">
        <v>390998121014004</v>
      </c>
      <c r="L19" s="5">
        <v>7</v>
      </c>
      <c r="M19" s="5">
        <v>6</v>
      </c>
    </row>
    <row r="20" spans="1:13" x14ac:dyDescent="0.25">
      <c r="A20" t="s">
        <v>632</v>
      </c>
      <c r="B20" t="s">
        <v>113</v>
      </c>
      <c r="C20">
        <v>40213</v>
      </c>
      <c r="D20">
        <v>6</v>
      </c>
      <c r="E20" s="1">
        <f t="shared" si="0"/>
        <v>40213</v>
      </c>
      <c r="F20" s="1" t="str">
        <f t="shared" si="0"/>
        <v/>
      </c>
      <c r="G20">
        <v>40213</v>
      </c>
      <c r="H20">
        <f t="shared" si="1"/>
        <v>0</v>
      </c>
      <c r="K20" s="6">
        <v>390998121014005</v>
      </c>
      <c r="L20" s="5">
        <v>70</v>
      </c>
      <c r="M20" s="5">
        <v>6</v>
      </c>
    </row>
    <row r="21" spans="1:13" x14ac:dyDescent="0.25">
      <c r="A21" s="2" t="s">
        <v>618</v>
      </c>
      <c r="B21" t="s">
        <v>113</v>
      </c>
      <c r="C21">
        <v>9245</v>
      </c>
      <c r="D21" t="s">
        <v>646</v>
      </c>
      <c r="E21" s="1">
        <f>L32</f>
        <v>225</v>
      </c>
      <c r="F21" s="1">
        <f>SUM(L3:L9,L33)</f>
        <v>9020</v>
      </c>
      <c r="G21">
        <v>16944</v>
      </c>
      <c r="H21">
        <f t="shared" si="1"/>
        <v>7699</v>
      </c>
      <c r="I21" t="s">
        <v>648</v>
      </c>
      <c r="K21" s="6">
        <v>390998121014006</v>
      </c>
      <c r="L21" s="5">
        <v>19</v>
      </c>
      <c r="M21" s="5">
        <v>6</v>
      </c>
    </row>
    <row r="22" spans="1:13" x14ac:dyDescent="0.25">
      <c r="A22" t="s">
        <v>633</v>
      </c>
      <c r="B22" t="s">
        <v>113</v>
      </c>
      <c r="C22">
        <v>1264</v>
      </c>
      <c r="D22">
        <v>6</v>
      </c>
      <c r="E22" s="1">
        <f t="shared" si="0"/>
        <v>1264</v>
      </c>
      <c r="F22" s="1" t="str">
        <f t="shared" si="0"/>
        <v/>
      </c>
      <c r="G22">
        <v>1264</v>
      </c>
      <c r="H22">
        <f t="shared" si="1"/>
        <v>0</v>
      </c>
      <c r="K22" s="6">
        <v>390998121014007</v>
      </c>
      <c r="L22" s="5">
        <v>35</v>
      </c>
      <c r="M22" s="5">
        <v>9</v>
      </c>
    </row>
    <row r="23" spans="1:13" x14ac:dyDescent="0.25">
      <c r="A23" t="s">
        <v>634</v>
      </c>
      <c r="B23" t="s">
        <v>113</v>
      </c>
      <c r="C23">
        <v>2128</v>
      </c>
      <c r="D23">
        <v>9</v>
      </c>
      <c r="E23" s="1" t="str">
        <f t="shared" si="0"/>
        <v/>
      </c>
      <c r="F23" s="1">
        <f t="shared" si="0"/>
        <v>2128</v>
      </c>
      <c r="G23">
        <v>2128</v>
      </c>
      <c r="H23">
        <f t="shared" si="1"/>
        <v>0</v>
      </c>
      <c r="K23" s="6">
        <v>390998121014014</v>
      </c>
      <c r="L23" s="5">
        <v>106</v>
      </c>
      <c r="M23" s="5">
        <v>9</v>
      </c>
    </row>
    <row r="24" spans="1:13" x14ac:dyDescent="0.25">
      <c r="A24" t="s">
        <v>107</v>
      </c>
      <c r="B24" t="s">
        <v>113</v>
      </c>
      <c r="C24">
        <v>3101</v>
      </c>
      <c r="D24">
        <v>9</v>
      </c>
      <c r="E24" s="1" t="str">
        <f t="shared" si="0"/>
        <v/>
      </c>
      <c r="F24" s="1">
        <f t="shared" si="0"/>
        <v>3101</v>
      </c>
      <c r="G24">
        <v>3101</v>
      </c>
      <c r="H24">
        <f t="shared" si="1"/>
        <v>0</v>
      </c>
      <c r="K24" s="6">
        <v>390998121014015</v>
      </c>
      <c r="L24" s="5">
        <v>57</v>
      </c>
      <c r="M24" s="5">
        <v>9</v>
      </c>
    </row>
    <row r="25" spans="1:13" x14ac:dyDescent="0.25">
      <c r="A25" t="s">
        <v>294</v>
      </c>
      <c r="B25" t="s">
        <v>113</v>
      </c>
      <c r="C25">
        <v>3077</v>
      </c>
      <c r="D25">
        <v>9</v>
      </c>
      <c r="E25" s="1" t="str">
        <f t="shared" si="0"/>
        <v/>
      </c>
      <c r="F25" s="1">
        <f t="shared" si="0"/>
        <v>3077</v>
      </c>
      <c r="G25">
        <v>3414</v>
      </c>
      <c r="H25">
        <f t="shared" si="1"/>
        <v>337</v>
      </c>
      <c r="I25" t="s">
        <v>651</v>
      </c>
      <c r="K25" s="6">
        <v>390998121014017</v>
      </c>
      <c r="L25" s="5">
        <v>70</v>
      </c>
      <c r="M25" s="5">
        <v>9</v>
      </c>
    </row>
    <row r="26" spans="1:13" x14ac:dyDescent="0.25">
      <c r="A26" t="s">
        <v>15</v>
      </c>
      <c r="B26" t="s">
        <v>113</v>
      </c>
      <c r="C26">
        <v>2124</v>
      </c>
      <c r="D26">
        <v>6</v>
      </c>
      <c r="E26" s="1">
        <f t="shared" si="0"/>
        <v>2124</v>
      </c>
      <c r="F26" s="1" t="str">
        <f t="shared" si="0"/>
        <v/>
      </c>
      <c r="G26">
        <v>2124</v>
      </c>
      <c r="H26">
        <f t="shared" si="1"/>
        <v>0</v>
      </c>
      <c r="K26" s="6">
        <v>390998121014018</v>
      </c>
      <c r="L26" s="5">
        <v>40</v>
      </c>
      <c r="M26" s="5">
        <v>9</v>
      </c>
    </row>
    <row r="27" spans="1:13" x14ac:dyDescent="0.25">
      <c r="A27" s="7" t="s">
        <v>635</v>
      </c>
      <c r="B27" t="s">
        <v>113</v>
      </c>
      <c r="C27">
        <v>2489</v>
      </c>
      <c r="D27">
        <v>6</v>
      </c>
      <c r="E27" s="1">
        <f t="shared" si="0"/>
        <v>2489</v>
      </c>
      <c r="F27" s="1" t="str">
        <f t="shared" si="0"/>
        <v/>
      </c>
      <c r="G27">
        <v>3565</v>
      </c>
      <c r="H27">
        <f t="shared" si="1"/>
        <v>1076</v>
      </c>
      <c r="I27" t="s">
        <v>652</v>
      </c>
      <c r="K27" s="6">
        <v>390998121014019</v>
      </c>
      <c r="L27" s="5">
        <v>0</v>
      </c>
      <c r="M27" s="5">
        <v>9</v>
      </c>
    </row>
    <row r="28" spans="1:13" x14ac:dyDescent="0.25">
      <c r="A28" t="s">
        <v>626</v>
      </c>
      <c r="B28" t="s">
        <v>113</v>
      </c>
      <c r="C28">
        <v>12201</v>
      </c>
      <c r="D28">
        <v>6</v>
      </c>
      <c r="E28" s="1">
        <f t="shared" ref="E28:F41" si="2">IF($D28=E$1,$C28,"")</f>
        <v>12201</v>
      </c>
      <c r="F28" s="1" t="str">
        <f t="shared" si="2"/>
        <v/>
      </c>
      <c r="G28">
        <v>14664</v>
      </c>
      <c r="H28">
        <f t="shared" si="1"/>
        <v>2463</v>
      </c>
      <c r="I28" t="s">
        <v>650</v>
      </c>
      <c r="K28" s="6">
        <v>390998121013007</v>
      </c>
      <c r="L28" s="5">
        <v>333</v>
      </c>
      <c r="M28" s="5">
        <v>9</v>
      </c>
    </row>
    <row r="29" spans="1:13" x14ac:dyDescent="0.25">
      <c r="A29" t="s">
        <v>636</v>
      </c>
      <c r="B29" t="s">
        <v>113</v>
      </c>
      <c r="C29">
        <v>3144</v>
      </c>
      <c r="D29">
        <v>9</v>
      </c>
      <c r="E29" s="1" t="str">
        <f t="shared" si="2"/>
        <v/>
      </c>
      <c r="F29" s="1">
        <f t="shared" si="2"/>
        <v>3144</v>
      </c>
      <c r="G29">
        <v>4097</v>
      </c>
      <c r="H29">
        <f t="shared" si="1"/>
        <v>953</v>
      </c>
      <c r="I29" t="s">
        <v>647</v>
      </c>
      <c r="K29" s="6">
        <v>390998121014022</v>
      </c>
      <c r="L29" s="5">
        <v>5</v>
      </c>
      <c r="M29" s="5">
        <v>9</v>
      </c>
    </row>
    <row r="30" spans="1:13" x14ac:dyDescent="0.25">
      <c r="A30" t="s">
        <v>5</v>
      </c>
      <c r="B30" t="s">
        <v>113</v>
      </c>
      <c r="C30">
        <v>6800</v>
      </c>
      <c r="D30">
        <v>9</v>
      </c>
      <c r="E30" s="1" t="str">
        <f t="shared" si="2"/>
        <v/>
      </c>
      <c r="F30" s="1">
        <f t="shared" si="2"/>
        <v>6800</v>
      </c>
      <c r="G30">
        <v>6800</v>
      </c>
      <c r="H30">
        <f t="shared" si="1"/>
        <v>0</v>
      </c>
      <c r="K30" s="6">
        <v>390998121013008</v>
      </c>
      <c r="L30" s="5">
        <v>170</v>
      </c>
      <c r="M30" s="5">
        <v>9</v>
      </c>
    </row>
    <row r="31" spans="1:13" x14ac:dyDescent="0.25">
      <c r="A31" t="s">
        <v>629</v>
      </c>
      <c r="B31" t="s">
        <v>114</v>
      </c>
      <c r="D31">
        <v>6</v>
      </c>
      <c r="E31" s="1">
        <f t="shared" si="2"/>
        <v>0</v>
      </c>
      <c r="F31" s="1" t="str">
        <f t="shared" si="2"/>
        <v/>
      </c>
      <c r="H31">
        <f t="shared" si="1"/>
        <v>0</v>
      </c>
      <c r="K31" s="6">
        <v>390998121013001</v>
      </c>
      <c r="L31" s="5">
        <v>57</v>
      </c>
      <c r="M31" s="5">
        <v>9</v>
      </c>
    </row>
    <row r="32" spans="1:13" x14ac:dyDescent="0.25">
      <c r="A32" t="s">
        <v>632</v>
      </c>
      <c r="B32" t="s">
        <v>114</v>
      </c>
      <c r="D32">
        <v>6</v>
      </c>
      <c r="E32" s="1">
        <f t="shared" si="2"/>
        <v>0</v>
      </c>
      <c r="F32" s="1" t="str">
        <f t="shared" si="2"/>
        <v/>
      </c>
      <c r="H32">
        <f t="shared" si="1"/>
        <v>0</v>
      </c>
      <c r="K32" s="6" t="s">
        <v>1002</v>
      </c>
      <c r="L32" s="5">
        <f>SUM(L14:L21)</f>
        <v>225</v>
      </c>
      <c r="M32" s="5"/>
    </row>
    <row r="33" spans="1:13" x14ac:dyDescent="0.25">
      <c r="A33" t="s">
        <v>637</v>
      </c>
      <c r="B33" t="s">
        <v>114</v>
      </c>
      <c r="D33">
        <v>9</v>
      </c>
      <c r="E33" s="1" t="str">
        <f t="shared" si="2"/>
        <v/>
      </c>
      <c r="F33" s="1">
        <f t="shared" si="2"/>
        <v>0</v>
      </c>
      <c r="H33">
        <f t="shared" si="1"/>
        <v>0</v>
      </c>
      <c r="K33" s="6" t="s">
        <v>1003</v>
      </c>
      <c r="L33" s="5">
        <f>SUM(L22:L31)</f>
        <v>873</v>
      </c>
      <c r="M33" s="5"/>
    </row>
    <row r="34" spans="1:13" x14ac:dyDescent="0.25">
      <c r="A34" t="s">
        <v>638</v>
      </c>
      <c r="B34" t="s">
        <v>114</v>
      </c>
      <c r="D34">
        <v>9</v>
      </c>
      <c r="E34" s="1" t="str">
        <f t="shared" si="2"/>
        <v/>
      </c>
      <c r="F34" s="1">
        <f t="shared" si="2"/>
        <v>0</v>
      </c>
      <c r="H34">
        <f t="shared" si="1"/>
        <v>0</v>
      </c>
      <c r="K34" s="6"/>
      <c r="L34" s="5"/>
      <c r="M34" s="5"/>
    </row>
    <row r="35" spans="1:13" x14ac:dyDescent="0.25">
      <c r="A35" t="s">
        <v>639</v>
      </c>
      <c r="B35" t="s">
        <v>114</v>
      </c>
      <c r="D35">
        <v>9</v>
      </c>
      <c r="E35" s="1" t="str">
        <f t="shared" si="2"/>
        <v/>
      </c>
      <c r="F35" s="1">
        <f t="shared" si="2"/>
        <v>0</v>
      </c>
      <c r="H35">
        <f t="shared" si="1"/>
        <v>0</v>
      </c>
      <c r="K35" s="6"/>
      <c r="L35" s="5"/>
      <c r="M35" s="5"/>
    </row>
    <row r="36" spans="1:13" x14ac:dyDescent="0.25">
      <c r="A36" t="s">
        <v>640</v>
      </c>
      <c r="B36" t="s">
        <v>114</v>
      </c>
      <c r="D36">
        <v>9</v>
      </c>
      <c r="E36" s="1" t="str">
        <f t="shared" si="2"/>
        <v/>
      </c>
      <c r="F36" s="1">
        <f t="shared" si="2"/>
        <v>0</v>
      </c>
      <c r="H36">
        <f t="shared" si="1"/>
        <v>0</v>
      </c>
      <c r="K36" s="6"/>
      <c r="L36" s="5"/>
      <c r="M36" s="5"/>
    </row>
    <row r="37" spans="1:13" x14ac:dyDescent="0.25">
      <c r="A37" t="s">
        <v>641</v>
      </c>
      <c r="B37" t="s">
        <v>114</v>
      </c>
      <c r="D37">
        <v>6</v>
      </c>
      <c r="E37" s="1">
        <f t="shared" si="2"/>
        <v>0</v>
      </c>
      <c r="F37" s="1" t="str">
        <f t="shared" si="2"/>
        <v/>
      </c>
      <c r="H37">
        <f t="shared" si="1"/>
        <v>0</v>
      </c>
      <c r="K37" s="6"/>
      <c r="L37" s="5"/>
      <c r="M37" s="5"/>
    </row>
    <row r="38" spans="1:13" x14ac:dyDescent="0.25">
      <c r="A38" t="s">
        <v>642</v>
      </c>
      <c r="B38" t="s">
        <v>114</v>
      </c>
      <c r="D38">
        <v>9</v>
      </c>
      <c r="E38" s="1" t="str">
        <f t="shared" si="2"/>
        <v/>
      </c>
      <c r="F38" s="1">
        <f t="shared" si="2"/>
        <v>0</v>
      </c>
      <c r="H38">
        <f t="shared" si="1"/>
        <v>0</v>
      </c>
      <c r="K38" s="6"/>
      <c r="L38" s="5"/>
      <c r="M38" s="5"/>
    </row>
    <row r="39" spans="1:13" x14ac:dyDescent="0.25">
      <c r="A39" t="s">
        <v>643</v>
      </c>
      <c r="B39" t="s">
        <v>114</v>
      </c>
      <c r="D39">
        <v>9</v>
      </c>
      <c r="E39" s="1" t="str">
        <f t="shared" si="2"/>
        <v/>
      </c>
      <c r="F39" s="1">
        <f t="shared" si="2"/>
        <v>0</v>
      </c>
      <c r="H39">
        <f t="shared" si="1"/>
        <v>0</v>
      </c>
      <c r="K39" s="6"/>
      <c r="L39" s="5"/>
      <c r="M39" s="5"/>
    </row>
    <row r="40" spans="1:13" x14ac:dyDescent="0.25">
      <c r="A40" t="s">
        <v>644</v>
      </c>
      <c r="B40" t="s">
        <v>114</v>
      </c>
      <c r="D40">
        <v>9</v>
      </c>
      <c r="E40" s="1" t="str">
        <f t="shared" si="2"/>
        <v/>
      </c>
      <c r="F40" s="1">
        <f t="shared" si="2"/>
        <v>0</v>
      </c>
      <c r="H40">
        <f t="shared" si="1"/>
        <v>0</v>
      </c>
      <c r="K40" s="6"/>
      <c r="L40" s="5"/>
      <c r="M40" s="5"/>
    </row>
    <row r="41" spans="1:13" x14ac:dyDescent="0.25">
      <c r="A41" t="s">
        <v>645</v>
      </c>
      <c r="B41" t="s">
        <v>114</v>
      </c>
      <c r="D41">
        <v>9</v>
      </c>
      <c r="E41" s="1" t="str">
        <f t="shared" si="2"/>
        <v/>
      </c>
      <c r="F41" s="1">
        <f t="shared" si="2"/>
        <v>0</v>
      </c>
      <c r="H41">
        <f t="shared" si="1"/>
        <v>0</v>
      </c>
      <c r="K41" s="6"/>
      <c r="L41" s="5"/>
      <c r="M41" s="5"/>
    </row>
    <row r="42" spans="1:13" x14ac:dyDescent="0.25">
      <c r="C42">
        <f>SUM(C3:C41)</f>
        <v>228614</v>
      </c>
      <c r="E42">
        <f>SUM(E3:E41)</f>
        <v>177083</v>
      </c>
      <c r="F42">
        <f>SUM(F3:F41)</f>
        <v>51531</v>
      </c>
      <c r="H42">
        <f>SUM(H3:H41)</f>
        <v>0</v>
      </c>
      <c r="K42" s="6"/>
      <c r="L42" s="5"/>
      <c r="M42" s="5"/>
    </row>
    <row r="43" spans="1:13" x14ac:dyDescent="0.25">
      <c r="C43" t="str">
        <f>IF(C42=A1,"GOOD!")</f>
        <v>GOOD!</v>
      </c>
      <c r="E43" t="str">
        <f>IF(E42+F42=C42,"GOOD!")</f>
        <v>GOOD!</v>
      </c>
      <c r="K43" s="6"/>
      <c r="L43" s="5"/>
      <c r="M43" s="5"/>
    </row>
    <row r="44" spans="1:13" x14ac:dyDescent="0.25">
      <c r="K44" s="6"/>
      <c r="L44" s="5"/>
      <c r="M44" s="5"/>
    </row>
    <row r="45" spans="1:13" x14ac:dyDescent="0.25">
      <c r="K45" s="6"/>
      <c r="L45" s="5"/>
      <c r="M45" s="5"/>
    </row>
    <row r="46" spans="1:13" x14ac:dyDescent="0.25">
      <c r="K46" s="6"/>
      <c r="L46" s="5"/>
      <c r="M46" s="5"/>
    </row>
    <row r="47" spans="1:13" x14ac:dyDescent="0.25">
      <c r="K47" s="6"/>
      <c r="L47" s="5"/>
      <c r="M47" s="5"/>
    </row>
    <row r="48" spans="1:13" x14ac:dyDescent="0.25">
      <c r="K48" s="6"/>
      <c r="L48" s="5"/>
      <c r="M48" s="5"/>
    </row>
    <row r="49" spans="11:13" x14ac:dyDescent="0.25">
      <c r="K49" s="6"/>
      <c r="L49" s="5"/>
      <c r="M49" s="5"/>
    </row>
    <row r="50" spans="11:13" x14ac:dyDescent="0.25">
      <c r="K50" s="6"/>
      <c r="L50" s="5"/>
      <c r="M50" s="5"/>
    </row>
    <row r="51" spans="11:13" x14ac:dyDescent="0.25">
      <c r="K51" s="6"/>
      <c r="L51" s="5"/>
      <c r="M51" s="5"/>
    </row>
    <row r="52" spans="11:13" x14ac:dyDescent="0.25">
      <c r="K52" s="6"/>
      <c r="L52" s="5"/>
      <c r="M52" s="5"/>
    </row>
    <row r="53" spans="11:13" x14ac:dyDescent="0.25">
      <c r="K53" s="6"/>
      <c r="L53" s="5"/>
      <c r="M53" s="5"/>
    </row>
    <row r="54" spans="11:13" x14ac:dyDescent="0.25">
      <c r="K54" s="6"/>
      <c r="L54" s="5"/>
      <c r="M54" s="5"/>
    </row>
    <row r="55" spans="11:13" x14ac:dyDescent="0.25">
      <c r="K55" s="6"/>
      <c r="L55" s="5"/>
      <c r="M55" s="5"/>
    </row>
    <row r="56" spans="11:13" x14ac:dyDescent="0.25">
      <c r="K56" s="6"/>
      <c r="L56" s="5"/>
      <c r="M56" s="5"/>
    </row>
    <row r="57" spans="11:13" x14ac:dyDescent="0.25">
      <c r="K57" s="6"/>
      <c r="L57" s="5"/>
      <c r="M57" s="5"/>
    </row>
    <row r="58" spans="11:13" x14ac:dyDescent="0.25">
      <c r="K58" s="6"/>
      <c r="L58" s="5"/>
      <c r="M58" s="5"/>
    </row>
    <row r="59" spans="11:13" x14ac:dyDescent="0.25">
      <c r="K59" s="6"/>
      <c r="L59" s="5"/>
      <c r="M59" s="5"/>
    </row>
    <row r="60" spans="11:13" x14ac:dyDescent="0.25">
      <c r="K60" s="6"/>
      <c r="L60" s="5"/>
      <c r="M60" s="5"/>
    </row>
    <row r="61" spans="11:13" x14ac:dyDescent="0.25">
      <c r="K61" s="6"/>
      <c r="L61" s="5"/>
      <c r="M61" s="5"/>
    </row>
    <row r="62" spans="11:13" x14ac:dyDescent="0.25">
      <c r="K62" s="6"/>
      <c r="L62" s="5"/>
      <c r="M62" s="5"/>
    </row>
    <row r="63" spans="11:13" x14ac:dyDescent="0.25">
      <c r="K63" s="6"/>
      <c r="L63" s="5"/>
      <c r="M63" s="5"/>
    </row>
    <row r="64" spans="11:13" x14ac:dyDescent="0.25">
      <c r="K64" s="6"/>
      <c r="L64" s="5"/>
      <c r="M64" s="5"/>
    </row>
    <row r="65" spans="11:13" x14ac:dyDescent="0.25">
      <c r="K65" s="6"/>
      <c r="L65" s="5"/>
      <c r="M65" s="5"/>
    </row>
    <row r="66" spans="11:13" x14ac:dyDescent="0.25">
      <c r="K66" s="6"/>
      <c r="L66" s="5"/>
      <c r="M66" s="5"/>
    </row>
    <row r="67" spans="11:13" x14ac:dyDescent="0.25">
      <c r="K67" s="6"/>
      <c r="L67" s="5"/>
      <c r="M67" s="5"/>
    </row>
    <row r="68" spans="11:13" x14ac:dyDescent="0.25">
      <c r="K68" s="6"/>
      <c r="L68" s="5"/>
      <c r="M68" s="5"/>
    </row>
    <row r="69" spans="11:13" x14ac:dyDescent="0.25">
      <c r="K69" s="6"/>
      <c r="L69" s="5"/>
      <c r="M69" s="5"/>
    </row>
    <row r="70" spans="11:13" x14ac:dyDescent="0.25">
      <c r="K70" s="6"/>
      <c r="L70" s="5"/>
      <c r="M70" s="5"/>
    </row>
    <row r="71" spans="11:13" x14ac:dyDescent="0.25">
      <c r="K71" s="6"/>
      <c r="L71" s="5"/>
      <c r="M71" s="5"/>
    </row>
    <row r="72" spans="11:13" x14ac:dyDescent="0.25">
      <c r="K72" s="6"/>
      <c r="L72" s="5"/>
      <c r="M72" s="5"/>
    </row>
    <row r="73" spans="11:13" x14ac:dyDescent="0.25">
      <c r="K73" s="6"/>
      <c r="L73" s="5"/>
      <c r="M73" s="5"/>
    </row>
    <row r="74" spans="11:13" x14ac:dyDescent="0.25">
      <c r="K74" s="6"/>
      <c r="L74" s="5"/>
      <c r="M74" s="5"/>
    </row>
    <row r="75" spans="11:13" x14ac:dyDescent="0.25">
      <c r="K75" s="6"/>
      <c r="L75" s="5"/>
      <c r="M75" s="5"/>
    </row>
    <row r="76" spans="11:13" x14ac:dyDescent="0.25">
      <c r="K76" s="6"/>
      <c r="L76" s="5"/>
      <c r="M76" s="5"/>
    </row>
    <row r="77" spans="11:13" x14ac:dyDescent="0.25">
      <c r="K77" s="6"/>
      <c r="L77" s="5"/>
      <c r="M77" s="5"/>
    </row>
    <row r="78" spans="11:13" x14ac:dyDescent="0.25">
      <c r="K78" s="6"/>
      <c r="L78" s="5"/>
      <c r="M78" s="5"/>
    </row>
    <row r="79" spans="11:13" x14ac:dyDescent="0.25">
      <c r="K79" s="6"/>
      <c r="L79" s="5"/>
      <c r="M79" s="5"/>
    </row>
    <row r="80" spans="11:13" x14ac:dyDescent="0.25">
      <c r="K80" s="6"/>
      <c r="L80" s="5"/>
      <c r="M80" s="5"/>
    </row>
    <row r="81" spans="11:13" x14ac:dyDescent="0.25">
      <c r="K81" s="6"/>
      <c r="L81" s="5"/>
      <c r="M81" s="5"/>
    </row>
    <row r="82" spans="11:13" x14ac:dyDescent="0.25">
      <c r="K82" s="6"/>
      <c r="L82" s="5"/>
      <c r="M82" s="5"/>
    </row>
    <row r="83" spans="11:13" x14ac:dyDescent="0.25">
      <c r="K83" s="6"/>
      <c r="L83" s="5"/>
      <c r="M83" s="5"/>
    </row>
    <row r="84" spans="11:13" x14ac:dyDescent="0.25">
      <c r="K84" s="6"/>
      <c r="L84" s="5"/>
      <c r="M84" s="5"/>
    </row>
    <row r="85" spans="11:13" x14ac:dyDescent="0.25">
      <c r="K85" s="6"/>
      <c r="L85" s="5"/>
      <c r="M85" s="5"/>
    </row>
    <row r="86" spans="11:13" x14ac:dyDescent="0.25">
      <c r="K86" s="6"/>
      <c r="L86" s="5"/>
      <c r="M86" s="5"/>
    </row>
    <row r="87" spans="11:13" x14ac:dyDescent="0.25">
      <c r="K87" s="6"/>
      <c r="L87" s="5"/>
      <c r="M87" s="5"/>
    </row>
    <row r="88" spans="11:13" x14ac:dyDescent="0.25">
      <c r="K88" s="6"/>
      <c r="L88" s="5"/>
      <c r="M88" s="5"/>
    </row>
    <row r="89" spans="11:13" x14ac:dyDescent="0.25">
      <c r="K89" s="6"/>
      <c r="L89" s="5"/>
      <c r="M89" s="5"/>
    </row>
    <row r="90" spans="11:13" x14ac:dyDescent="0.25">
      <c r="K90" s="6"/>
      <c r="L90" s="5"/>
      <c r="M90" s="5"/>
    </row>
    <row r="91" spans="11:13" x14ac:dyDescent="0.25">
      <c r="K91" s="6"/>
      <c r="L91" s="5"/>
      <c r="M91" s="5"/>
    </row>
    <row r="92" spans="11:13" x14ac:dyDescent="0.25">
      <c r="K92" s="6"/>
      <c r="L92" s="5"/>
      <c r="M92" s="5"/>
    </row>
    <row r="93" spans="11:13" x14ac:dyDescent="0.25">
      <c r="K93" s="6"/>
      <c r="L93" s="5"/>
      <c r="M93" s="5"/>
    </row>
    <row r="94" spans="11:13" x14ac:dyDescent="0.25">
      <c r="K94" s="6"/>
      <c r="L94" s="5"/>
      <c r="M94" s="5"/>
    </row>
    <row r="95" spans="11:13" x14ac:dyDescent="0.25">
      <c r="K95" s="6"/>
      <c r="L95" s="5"/>
      <c r="M95" s="5"/>
    </row>
    <row r="96" spans="11:13" x14ac:dyDescent="0.25">
      <c r="K96" s="6"/>
      <c r="L96" s="5"/>
      <c r="M96" s="5"/>
    </row>
    <row r="97" spans="11:13" x14ac:dyDescent="0.25">
      <c r="K97" s="6"/>
      <c r="L97" s="5"/>
      <c r="M97" s="5"/>
    </row>
    <row r="98" spans="11:13" x14ac:dyDescent="0.25">
      <c r="K98" s="6"/>
      <c r="L98" s="5"/>
      <c r="M98" s="5"/>
    </row>
    <row r="99" spans="11:13" x14ac:dyDescent="0.25">
      <c r="K99" s="6"/>
      <c r="L99" s="5"/>
      <c r="M99" s="5"/>
    </row>
    <row r="100" spans="11:13" x14ac:dyDescent="0.25">
      <c r="K100" s="6"/>
      <c r="L100" s="5"/>
      <c r="M100" s="5"/>
    </row>
    <row r="101" spans="11:13" x14ac:dyDescent="0.25">
      <c r="K101" s="6"/>
      <c r="L101" s="5"/>
      <c r="M101" s="5"/>
    </row>
  </sheetData>
  <autoFilter ref="A2:F43"/>
  <mergeCells count="2">
    <mergeCell ref="K1:M1"/>
    <mergeCell ref="K12:M12"/>
  </mergeCells>
  <pageMargins left="0.7" right="0.7" top="0.75" bottom="0.75" header="0.3" footer="0.3"/>
  <pageSetup orientation="portrait" horizontalDpi="4294967293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M52"/>
  <sheetViews>
    <sheetView workbookViewId="0">
      <selection activeCell="H2" sqref="H2"/>
    </sheetView>
  </sheetViews>
  <sheetFormatPr defaultRowHeight="15" x14ac:dyDescent="0.25"/>
  <cols>
    <col min="1" max="1" width="21.85546875" bestFit="1" customWidth="1"/>
    <col min="2" max="2" width="9.5703125" bestFit="1" customWidth="1"/>
    <col min="3" max="3" width="10.7109375" bestFit="1" customWidth="1"/>
    <col min="4" max="4" width="7.28515625" bestFit="1" customWidth="1"/>
    <col min="5" max="5" width="19.140625" bestFit="1" customWidth="1"/>
    <col min="6" max="6" width="22.42578125" bestFit="1" customWidth="1"/>
    <col min="11" max="11" width="17.28515625" style="4" bestFit="1" customWidth="1"/>
    <col min="12" max="12" width="12" bestFit="1" customWidth="1"/>
  </cols>
  <sheetData>
    <row r="1" spans="1:13" x14ac:dyDescent="0.25">
      <c r="A1" s="1">
        <f>Sheet1!B61</f>
        <v>86410</v>
      </c>
      <c r="E1" s="1">
        <v>9</v>
      </c>
      <c r="F1" s="1">
        <v>10</v>
      </c>
      <c r="K1" s="42" t="s">
        <v>710</v>
      </c>
      <c r="L1" s="42"/>
      <c r="M1" s="42"/>
    </row>
    <row r="2" spans="1:13" x14ac:dyDescent="0.25">
      <c r="A2" s="37" t="s">
        <v>108</v>
      </c>
      <c r="B2" s="13" t="s">
        <v>109</v>
      </c>
      <c r="C2" s="14" t="s">
        <v>98</v>
      </c>
      <c r="D2" s="14" t="s">
        <v>110</v>
      </c>
      <c r="E2" s="13" t="s">
        <v>879</v>
      </c>
      <c r="F2" s="13" t="s">
        <v>882</v>
      </c>
      <c r="K2" s="4" t="s">
        <v>210</v>
      </c>
      <c r="L2" s="1" t="s">
        <v>98</v>
      </c>
      <c r="M2" s="1" t="s">
        <v>110</v>
      </c>
    </row>
    <row r="3" spans="1:13" x14ac:dyDescent="0.25">
      <c r="A3" s="2" t="s">
        <v>681</v>
      </c>
      <c r="B3" t="s">
        <v>111</v>
      </c>
      <c r="C3">
        <v>24765</v>
      </c>
      <c r="D3" t="s">
        <v>702</v>
      </c>
      <c r="E3" s="1">
        <f>SUM(L4:L16,L51)</f>
        <v>24406</v>
      </c>
      <c r="F3" s="1">
        <f>L52</f>
        <v>359</v>
      </c>
      <c r="G3">
        <v>24765</v>
      </c>
      <c r="H3">
        <f t="shared" ref="H3:H43" si="0">G3-C3</f>
        <v>0</v>
      </c>
      <c r="K3" s="29" t="s">
        <v>677</v>
      </c>
      <c r="L3">
        <v>1878</v>
      </c>
      <c r="M3" t="s">
        <v>702</v>
      </c>
    </row>
    <row r="4" spans="1:13" x14ac:dyDescent="0.25">
      <c r="A4" s="7" t="s">
        <v>682</v>
      </c>
      <c r="B4" t="s">
        <v>112</v>
      </c>
      <c r="C4">
        <v>140</v>
      </c>
      <c r="D4">
        <v>10</v>
      </c>
      <c r="E4" s="1" t="str">
        <f t="shared" ref="E4:F23" si="1">IF($D4=E$1,$C4,"")</f>
        <v/>
      </c>
      <c r="F4" s="1">
        <f t="shared" si="1"/>
        <v>140</v>
      </c>
      <c r="H4">
        <f t="shared" si="0"/>
        <v>-140</v>
      </c>
      <c r="K4" s="4" t="s">
        <v>663</v>
      </c>
      <c r="L4">
        <v>1992</v>
      </c>
      <c r="M4">
        <v>9</v>
      </c>
    </row>
    <row r="5" spans="1:13" hidden="1" x14ac:dyDescent="0.25">
      <c r="A5" s="7" t="s">
        <v>683</v>
      </c>
      <c r="B5" t="s">
        <v>112</v>
      </c>
      <c r="C5">
        <v>1650</v>
      </c>
      <c r="D5">
        <v>9</v>
      </c>
      <c r="E5" s="1">
        <f t="shared" si="1"/>
        <v>1650</v>
      </c>
      <c r="F5" s="1" t="str">
        <f t="shared" si="1"/>
        <v/>
      </c>
      <c r="H5">
        <f t="shared" si="0"/>
        <v>-1650</v>
      </c>
      <c r="K5" s="4" t="s">
        <v>676</v>
      </c>
      <c r="L5">
        <v>2138</v>
      </c>
      <c r="M5">
        <v>9</v>
      </c>
    </row>
    <row r="6" spans="1:13" hidden="1" x14ac:dyDescent="0.25">
      <c r="A6" s="7" t="s">
        <v>707</v>
      </c>
      <c r="B6" t="s">
        <v>112</v>
      </c>
      <c r="C6">
        <v>1354</v>
      </c>
      <c r="D6">
        <v>9</v>
      </c>
      <c r="E6" s="1">
        <f t="shared" si="1"/>
        <v>1354</v>
      </c>
      <c r="F6" s="1" t="str">
        <f t="shared" si="1"/>
        <v/>
      </c>
      <c r="H6">
        <f t="shared" si="0"/>
        <v>-1354</v>
      </c>
      <c r="K6" s="4" t="s">
        <v>670</v>
      </c>
      <c r="L6">
        <v>2146</v>
      </c>
      <c r="M6">
        <v>9</v>
      </c>
    </row>
    <row r="7" spans="1:13" x14ac:dyDescent="0.25">
      <c r="A7" s="7" t="s">
        <v>684</v>
      </c>
      <c r="B7" t="s">
        <v>112</v>
      </c>
      <c r="C7">
        <v>115</v>
      </c>
      <c r="D7">
        <v>10</v>
      </c>
      <c r="E7" s="1" t="str">
        <f t="shared" si="1"/>
        <v/>
      </c>
      <c r="F7" s="1">
        <f t="shared" si="1"/>
        <v>115</v>
      </c>
      <c r="H7">
        <f t="shared" si="0"/>
        <v>-115</v>
      </c>
      <c r="K7" s="4" t="s">
        <v>668</v>
      </c>
      <c r="L7">
        <v>2000</v>
      </c>
      <c r="M7">
        <v>9</v>
      </c>
    </row>
    <row r="8" spans="1:13" hidden="1" x14ac:dyDescent="0.25">
      <c r="A8" s="7" t="s">
        <v>354</v>
      </c>
      <c r="B8" t="s">
        <v>112</v>
      </c>
      <c r="C8">
        <v>80</v>
      </c>
      <c r="D8">
        <v>9</v>
      </c>
      <c r="E8" s="1">
        <f t="shared" si="1"/>
        <v>80</v>
      </c>
      <c r="F8" s="1" t="str">
        <f t="shared" si="1"/>
        <v/>
      </c>
      <c r="H8">
        <f t="shared" si="0"/>
        <v>-80</v>
      </c>
      <c r="K8" s="4" t="s">
        <v>662</v>
      </c>
      <c r="L8">
        <v>1858</v>
      </c>
      <c r="M8">
        <v>9</v>
      </c>
    </row>
    <row r="9" spans="1:13" x14ac:dyDescent="0.25">
      <c r="A9" s="7" t="s">
        <v>685</v>
      </c>
      <c r="B9" t="s">
        <v>112</v>
      </c>
      <c r="C9">
        <v>2361</v>
      </c>
      <c r="D9">
        <v>10</v>
      </c>
      <c r="E9" s="1" t="str">
        <f t="shared" si="1"/>
        <v/>
      </c>
      <c r="F9" s="1">
        <f t="shared" si="1"/>
        <v>2361</v>
      </c>
      <c r="H9">
        <f t="shared" si="0"/>
        <v>-2361</v>
      </c>
      <c r="K9" s="4" t="s">
        <v>656</v>
      </c>
      <c r="L9">
        <v>2058</v>
      </c>
      <c r="M9">
        <v>9</v>
      </c>
    </row>
    <row r="10" spans="1:13" x14ac:dyDescent="0.25">
      <c r="A10" s="7" t="s">
        <v>199</v>
      </c>
      <c r="B10" t="s">
        <v>112</v>
      </c>
      <c r="C10">
        <v>87</v>
      </c>
      <c r="D10">
        <v>10</v>
      </c>
      <c r="E10" s="1" t="str">
        <f t="shared" si="1"/>
        <v/>
      </c>
      <c r="F10" s="1">
        <f t="shared" si="1"/>
        <v>87</v>
      </c>
      <c r="H10">
        <f t="shared" si="0"/>
        <v>-87</v>
      </c>
      <c r="K10" s="4" t="s">
        <v>657</v>
      </c>
      <c r="L10">
        <v>2022</v>
      </c>
      <c r="M10">
        <v>9</v>
      </c>
    </row>
    <row r="11" spans="1:13" x14ac:dyDescent="0.25">
      <c r="A11" s="7" t="s">
        <v>686</v>
      </c>
      <c r="B11" t="s">
        <v>112</v>
      </c>
      <c r="C11">
        <v>720</v>
      </c>
      <c r="D11">
        <v>10</v>
      </c>
      <c r="E11" s="1" t="str">
        <f t="shared" si="1"/>
        <v/>
      </c>
      <c r="F11" s="1">
        <f t="shared" si="1"/>
        <v>720</v>
      </c>
      <c r="H11">
        <f t="shared" si="0"/>
        <v>-720</v>
      </c>
      <c r="K11" s="4" t="s">
        <v>712</v>
      </c>
      <c r="L11">
        <v>1538</v>
      </c>
      <c r="M11">
        <v>9</v>
      </c>
    </row>
    <row r="12" spans="1:13" x14ac:dyDescent="0.25">
      <c r="A12" s="7" t="s">
        <v>687</v>
      </c>
      <c r="B12" t="s">
        <v>112</v>
      </c>
      <c r="C12">
        <v>685</v>
      </c>
      <c r="D12">
        <v>10</v>
      </c>
      <c r="E12" s="1" t="str">
        <f t="shared" si="1"/>
        <v/>
      </c>
      <c r="F12" s="1">
        <f t="shared" si="1"/>
        <v>685</v>
      </c>
      <c r="H12">
        <f t="shared" si="0"/>
        <v>-685</v>
      </c>
      <c r="K12" s="6" t="s">
        <v>711</v>
      </c>
      <c r="L12" s="5">
        <v>1256</v>
      </c>
      <c r="M12">
        <v>9</v>
      </c>
    </row>
    <row r="13" spans="1:13" x14ac:dyDescent="0.25">
      <c r="A13" s="7" t="s">
        <v>688</v>
      </c>
      <c r="B13" t="s">
        <v>112</v>
      </c>
      <c r="C13">
        <v>1894</v>
      </c>
      <c r="D13">
        <v>10</v>
      </c>
      <c r="E13" s="1" t="str">
        <f t="shared" si="1"/>
        <v/>
      </c>
      <c r="F13" s="1">
        <f t="shared" si="1"/>
        <v>1894</v>
      </c>
      <c r="H13">
        <f t="shared" si="0"/>
        <v>-1894</v>
      </c>
      <c r="K13" s="4" t="s">
        <v>714</v>
      </c>
      <c r="L13" s="5">
        <v>1390</v>
      </c>
      <c r="M13">
        <v>9</v>
      </c>
    </row>
    <row r="14" spans="1:13" hidden="1" x14ac:dyDescent="0.25">
      <c r="A14" s="7" t="s">
        <v>26</v>
      </c>
      <c r="B14" t="s">
        <v>113</v>
      </c>
      <c r="C14">
        <v>619</v>
      </c>
      <c r="D14">
        <v>9</v>
      </c>
      <c r="E14" s="1">
        <f t="shared" si="1"/>
        <v>619</v>
      </c>
      <c r="F14" s="1" t="str">
        <f t="shared" si="1"/>
        <v/>
      </c>
      <c r="G14">
        <v>619</v>
      </c>
      <c r="H14">
        <f t="shared" si="0"/>
        <v>0</v>
      </c>
      <c r="K14" s="4" t="s">
        <v>713</v>
      </c>
      <c r="L14" s="5">
        <v>1374</v>
      </c>
      <c r="M14">
        <v>9</v>
      </c>
    </row>
    <row r="15" spans="1:13" x14ac:dyDescent="0.25">
      <c r="A15" s="7" t="s">
        <v>689</v>
      </c>
      <c r="B15" t="s">
        <v>113</v>
      </c>
      <c r="C15">
        <v>622</v>
      </c>
      <c r="D15">
        <v>10</v>
      </c>
      <c r="E15" s="1" t="str">
        <f t="shared" si="1"/>
        <v/>
      </c>
      <c r="F15" s="1">
        <f t="shared" si="1"/>
        <v>622</v>
      </c>
      <c r="G15">
        <v>622</v>
      </c>
      <c r="H15">
        <f t="shared" si="0"/>
        <v>0</v>
      </c>
      <c r="K15" s="4" t="s">
        <v>715</v>
      </c>
      <c r="L15" s="5">
        <v>1351</v>
      </c>
      <c r="M15">
        <v>9</v>
      </c>
    </row>
    <row r="16" spans="1:13" x14ac:dyDescent="0.25">
      <c r="A16" s="7" t="s">
        <v>690</v>
      </c>
      <c r="B16" t="s">
        <v>113</v>
      </c>
      <c r="C16">
        <v>1286</v>
      </c>
      <c r="D16">
        <v>10</v>
      </c>
      <c r="E16" s="1" t="str">
        <f t="shared" si="1"/>
        <v/>
      </c>
      <c r="F16" s="1">
        <f t="shared" si="1"/>
        <v>1286</v>
      </c>
      <c r="G16">
        <v>1286</v>
      </c>
      <c r="H16">
        <f t="shared" si="0"/>
        <v>0</v>
      </c>
      <c r="K16" s="4" t="s">
        <v>716</v>
      </c>
      <c r="L16" s="5">
        <v>1764</v>
      </c>
      <c r="M16">
        <v>9</v>
      </c>
    </row>
    <row r="17" spans="1:13" hidden="1" x14ac:dyDescent="0.25">
      <c r="A17" s="7" t="s">
        <v>691</v>
      </c>
      <c r="B17" t="s">
        <v>113</v>
      </c>
      <c r="C17">
        <v>1588</v>
      </c>
      <c r="D17">
        <v>9</v>
      </c>
      <c r="E17" s="1">
        <f t="shared" si="1"/>
        <v>1588</v>
      </c>
      <c r="F17" s="1" t="str">
        <f t="shared" si="1"/>
        <v/>
      </c>
      <c r="G17">
        <v>1811</v>
      </c>
      <c r="H17">
        <f t="shared" si="0"/>
        <v>223</v>
      </c>
      <c r="I17" t="s">
        <v>709</v>
      </c>
    </row>
    <row r="18" spans="1:13" x14ac:dyDescent="0.25">
      <c r="A18" s="7" t="s">
        <v>692</v>
      </c>
      <c r="B18" t="s">
        <v>113</v>
      </c>
      <c r="C18">
        <v>286</v>
      </c>
      <c r="D18">
        <v>10</v>
      </c>
      <c r="E18" s="1" t="str">
        <f t="shared" si="1"/>
        <v/>
      </c>
      <c r="F18" s="1">
        <f t="shared" si="1"/>
        <v>286</v>
      </c>
      <c r="G18">
        <v>971</v>
      </c>
      <c r="H18">
        <f t="shared" si="0"/>
        <v>685</v>
      </c>
      <c r="I18" t="s">
        <v>704</v>
      </c>
      <c r="K18" s="43" t="s">
        <v>720</v>
      </c>
      <c r="L18" s="43"/>
      <c r="M18" s="43"/>
    </row>
    <row r="19" spans="1:13" hidden="1" x14ac:dyDescent="0.25">
      <c r="A19" s="7" t="s">
        <v>693</v>
      </c>
      <c r="B19" t="s">
        <v>113</v>
      </c>
      <c r="C19">
        <v>8718</v>
      </c>
      <c r="D19">
        <v>9</v>
      </c>
      <c r="E19" s="1">
        <f t="shared" si="1"/>
        <v>8718</v>
      </c>
      <c r="F19" s="1" t="str">
        <f t="shared" si="1"/>
        <v/>
      </c>
      <c r="G19">
        <v>8718</v>
      </c>
      <c r="H19">
        <f t="shared" si="0"/>
        <v>0</v>
      </c>
      <c r="K19" s="4" t="s">
        <v>224</v>
      </c>
      <c r="L19" t="s">
        <v>98</v>
      </c>
      <c r="M19" t="s">
        <v>110</v>
      </c>
    </row>
    <row r="20" spans="1:13" x14ac:dyDescent="0.25">
      <c r="A20" s="7" t="s">
        <v>53</v>
      </c>
      <c r="B20" t="s">
        <v>113</v>
      </c>
      <c r="C20">
        <v>801</v>
      </c>
      <c r="D20">
        <v>10</v>
      </c>
      <c r="E20" s="1" t="str">
        <f t="shared" si="1"/>
        <v/>
      </c>
      <c r="F20" s="1">
        <f t="shared" si="1"/>
        <v>801</v>
      </c>
      <c r="G20">
        <v>1521</v>
      </c>
      <c r="H20">
        <f t="shared" si="0"/>
        <v>720</v>
      </c>
      <c r="I20" t="s">
        <v>705</v>
      </c>
      <c r="K20" s="4">
        <v>391199123002023</v>
      </c>
      <c r="L20">
        <v>32</v>
      </c>
      <c r="M20">
        <v>10</v>
      </c>
    </row>
    <row r="21" spans="1:13" x14ac:dyDescent="0.25">
      <c r="A21" s="7" t="s">
        <v>55</v>
      </c>
      <c r="B21" t="s">
        <v>113</v>
      </c>
      <c r="C21">
        <v>902</v>
      </c>
      <c r="D21">
        <v>10</v>
      </c>
      <c r="E21" s="1" t="str">
        <f t="shared" si="1"/>
        <v/>
      </c>
      <c r="F21" s="1">
        <f t="shared" si="1"/>
        <v>902</v>
      </c>
      <c r="G21">
        <v>902</v>
      </c>
      <c r="H21">
        <f t="shared" si="0"/>
        <v>0</v>
      </c>
      <c r="K21" s="4">
        <v>391199123002024</v>
      </c>
      <c r="L21">
        <v>64</v>
      </c>
      <c r="M21">
        <v>10</v>
      </c>
    </row>
    <row r="22" spans="1:13" hidden="1" x14ac:dyDescent="0.25">
      <c r="A22" s="7" t="s">
        <v>367</v>
      </c>
      <c r="B22" t="s">
        <v>113</v>
      </c>
      <c r="C22">
        <v>3113</v>
      </c>
      <c r="D22">
        <v>9</v>
      </c>
      <c r="E22" s="1">
        <f t="shared" si="1"/>
        <v>3113</v>
      </c>
      <c r="F22" s="1" t="str">
        <f t="shared" si="1"/>
        <v/>
      </c>
      <c r="G22">
        <v>3193</v>
      </c>
      <c r="H22">
        <f t="shared" si="0"/>
        <v>80</v>
      </c>
      <c r="I22" t="s">
        <v>520</v>
      </c>
      <c r="K22" s="4">
        <v>391199123002021</v>
      </c>
      <c r="L22">
        <v>55</v>
      </c>
      <c r="M22">
        <v>10</v>
      </c>
    </row>
    <row r="23" spans="1:13" hidden="1" x14ac:dyDescent="0.25">
      <c r="A23" s="7" t="s">
        <v>15</v>
      </c>
      <c r="B23" t="s">
        <v>113</v>
      </c>
      <c r="C23">
        <v>1071</v>
      </c>
      <c r="D23">
        <v>9</v>
      </c>
      <c r="E23" s="1">
        <f t="shared" si="1"/>
        <v>1071</v>
      </c>
      <c r="F23" s="1" t="str">
        <f t="shared" si="1"/>
        <v/>
      </c>
      <c r="G23">
        <v>2425</v>
      </c>
      <c r="H23">
        <f t="shared" si="0"/>
        <v>1354</v>
      </c>
      <c r="I23" t="s">
        <v>708</v>
      </c>
      <c r="K23" s="4">
        <v>391199123002010</v>
      </c>
      <c r="L23">
        <v>57</v>
      </c>
      <c r="M23">
        <v>10</v>
      </c>
    </row>
    <row r="24" spans="1:13" hidden="1" x14ac:dyDescent="0.25">
      <c r="A24" s="7" t="s">
        <v>2</v>
      </c>
      <c r="B24" t="s">
        <v>113</v>
      </c>
      <c r="C24">
        <v>423</v>
      </c>
      <c r="D24">
        <v>9</v>
      </c>
      <c r="E24" s="1">
        <f t="shared" ref="E24:F43" si="2">IF($D24=E$1,$C24,"")</f>
        <v>423</v>
      </c>
      <c r="F24" s="1" t="str">
        <f t="shared" si="2"/>
        <v/>
      </c>
      <c r="G24">
        <v>1850</v>
      </c>
      <c r="H24">
        <f t="shared" si="0"/>
        <v>1427</v>
      </c>
      <c r="I24" t="s">
        <v>709</v>
      </c>
      <c r="K24" s="4">
        <v>391199123002004</v>
      </c>
      <c r="L24">
        <v>26</v>
      </c>
      <c r="M24">
        <v>10</v>
      </c>
    </row>
    <row r="25" spans="1:13" hidden="1" x14ac:dyDescent="0.25">
      <c r="A25" s="7" t="s">
        <v>62</v>
      </c>
      <c r="B25" t="s">
        <v>113</v>
      </c>
      <c r="C25">
        <v>2352</v>
      </c>
      <c r="D25">
        <v>9</v>
      </c>
      <c r="E25" s="1">
        <f t="shared" si="2"/>
        <v>2352</v>
      </c>
      <c r="F25" s="1" t="str">
        <f t="shared" si="2"/>
        <v/>
      </c>
      <c r="G25">
        <v>2352</v>
      </c>
      <c r="H25">
        <f t="shared" si="0"/>
        <v>0</v>
      </c>
      <c r="K25" s="4">
        <v>391199123002014</v>
      </c>
      <c r="L25">
        <v>125</v>
      </c>
      <c r="M25">
        <v>10</v>
      </c>
    </row>
    <row r="26" spans="1:13" hidden="1" x14ac:dyDescent="0.25">
      <c r="A26" s="7" t="s">
        <v>65</v>
      </c>
      <c r="B26" t="s">
        <v>113</v>
      </c>
      <c r="C26">
        <v>496</v>
      </c>
      <c r="D26">
        <v>9</v>
      </c>
      <c r="E26" s="1">
        <f t="shared" si="2"/>
        <v>496</v>
      </c>
      <c r="F26" s="1" t="str">
        <f t="shared" si="2"/>
        <v/>
      </c>
      <c r="G26">
        <v>496</v>
      </c>
      <c r="H26">
        <f t="shared" si="0"/>
        <v>0</v>
      </c>
      <c r="K26" s="4">
        <v>391199121001030</v>
      </c>
      <c r="L26">
        <v>0</v>
      </c>
      <c r="M26">
        <v>9</v>
      </c>
    </row>
    <row r="27" spans="1:13" x14ac:dyDescent="0.25">
      <c r="A27" s="7" t="s">
        <v>67</v>
      </c>
      <c r="B27" t="s">
        <v>113</v>
      </c>
      <c r="C27">
        <v>228</v>
      </c>
      <c r="D27">
        <v>10</v>
      </c>
      <c r="E27" s="1" t="str">
        <f t="shared" si="2"/>
        <v/>
      </c>
      <c r="F27" s="1">
        <f t="shared" si="2"/>
        <v>228</v>
      </c>
      <c r="G27">
        <v>228</v>
      </c>
      <c r="H27">
        <f t="shared" si="0"/>
        <v>0</v>
      </c>
      <c r="K27" s="4">
        <v>391199123002022</v>
      </c>
      <c r="L27">
        <v>50</v>
      </c>
      <c r="M27">
        <v>9</v>
      </c>
    </row>
    <row r="28" spans="1:13" hidden="1" x14ac:dyDescent="0.25">
      <c r="A28" s="7" t="s">
        <v>70</v>
      </c>
      <c r="B28" t="s">
        <v>113</v>
      </c>
      <c r="C28">
        <v>521</v>
      </c>
      <c r="D28">
        <v>9</v>
      </c>
      <c r="E28" s="1">
        <f t="shared" si="2"/>
        <v>521</v>
      </c>
      <c r="F28" s="1" t="str">
        <f t="shared" si="2"/>
        <v/>
      </c>
      <c r="G28">
        <v>521</v>
      </c>
      <c r="H28">
        <f t="shared" si="0"/>
        <v>0</v>
      </c>
      <c r="K28" s="4">
        <v>391199123002018</v>
      </c>
      <c r="L28">
        <v>21</v>
      </c>
      <c r="M28">
        <v>9</v>
      </c>
    </row>
    <row r="29" spans="1:13" hidden="1" x14ac:dyDescent="0.25">
      <c r="A29" s="7" t="s">
        <v>74</v>
      </c>
      <c r="B29" t="s">
        <v>113</v>
      </c>
      <c r="C29">
        <v>4861</v>
      </c>
      <c r="D29">
        <v>9</v>
      </c>
      <c r="E29" s="1">
        <f t="shared" si="2"/>
        <v>4861</v>
      </c>
      <c r="F29" s="1" t="str">
        <f t="shared" si="2"/>
        <v/>
      </c>
      <c r="G29">
        <v>4861</v>
      </c>
      <c r="H29">
        <f t="shared" si="0"/>
        <v>0</v>
      </c>
      <c r="K29" s="4">
        <v>391199123002020</v>
      </c>
      <c r="L29">
        <v>38</v>
      </c>
      <c r="M29">
        <v>9</v>
      </c>
    </row>
    <row r="30" spans="1:13" x14ac:dyDescent="0.25">
      <c r="A30" s="7" t="s">
        <v>372</v>
      </c>
      <c r="B30" t="s">
        <v>113</v>
      </c>
      <c r="C30">
        <v>5074</v>
      </c>
      <c r="D30">
        <v>10</v>
      </c>
      <c r="E30" s="1" t="str">
        <f t="shared" si="2"/>
        <v/>
      </c>
      <c r="F30" s="1">
        <f t="shared" si="2"/>
        <v>5074</v>
      </c>
      <c r="G30">
        <v>5247</v>
      </c>
      <c r="H30">
        <f t="shared" si="0"/>
        <v>173</v>
      </c>
      <c r="I30" t="s">
        <v>706</v>
      </c>
      <c r="K30" s="4">
        <v>391199123002015</v>
      </c>
      <c r="L30">
        <v>60</v>
      </c>
      <c r="M30">
        <v>9</v>
      </c>
    </row>
    <row r="31" spans="1:13" x14ac:dyDescent="0.25">
      <c r="A31" s="7" t="s">
        <v>76</v>
      </c>
      <c r="B31" t="s">
        <v>113</v>
      </c>
      <c r="C31">
        <v>2728</v>
      </c>
      <c r="D31">
        <v>10</v>
      </c>
      <c r="E31" s="1" t="str">
        <f t="shared" si="2"/>
        <v/>
      </c>
      <c r="F31" s="1">
        <f t="shared" si="2"/>
        <v>2728</v>
      </c>
      <c r="G31">
        <v>2728</v>
      </c>
      <c r="H31">
        <f t="shared" si="0"/>
        <v>0</v>
      </c>
      <c r="K31" s="4">
        <v>391199123002019</v>
      </c>
      <c r="L31">
        <v>41</v>
      </c>
      <c r="M31">
        <v>9</v>
      </c>
    </row>
    <row r="32" spans="1:13" x14ac:dyDescent="0.25">
      <c r="A32" s="7" t="s">
        <v>694</v>
      </c>
      <c r="B32" t="s">
        <v>113</v>
      </c>
      <c r="C32">
        <v>489</v>
      </c>
      <c r="D32">
        <v>10</v>
      </c>
      <c r="E32" s="1" t="str">
        <f t="shared" si="2"/>
        <v/>
      </c>
      <c r="F32" s="1">
        <f t="shared" si="2"/>
        <v>489</v>
      </c>
      <c r="G32">
        <v>489</v>
      </c>
      <c r="H32">
        <f t="shared" si="0"/>
        <v>0</v>
      </c>
      <c r="K32" s="4">
        <v>391199121001027</v>
      </c>
      <c r="L32">
        <v>0</v>
      </c>
      <c r="M32">
        <v>9</v>
      </c>
    </row>
    <row r="33" spans="1:13" x14ac:dyDescent="0.25">
      <c r="A33" s="7" t="s">
        <v>619</v>
      </c>
      <c r="B33" t="s">
        <v>113</v>
      </c>
      <c r="C33">
        <v>806</v>
      </c>
      <c r="D33">
        <v>10</v>
      </c>
      <c r="E33" s="1" t="str">
        <f t="shared" si="2"/>
        <v/>
      </c>
      <c r="F33" s="1">
        <f t="shared" si="2"/>
        <v>806</v>
      </c>
      <c r="G33">
        <v>946</v>
      </c>
      <c r="H33">
        <f t="shared" si="0"/>
        <v>140</v>
      </c>
      <c r="I33" t="s">
        <v>701</v>
      </c>
      <c r="K33" s="4">
        <v>391199123002016</v>
      </c>
      <c r="L33">
        <v>25</v>
      </c>
      <c r="M33">
        <v>9</v>
      </c>
    </row>
    <row r="34" spans="1:13" x14ac:dyDescent="0.25">
      <c r="A34" s="7" t="s">
        <v>695</v>
      </c>
      <c r="B34" t="s">
        <v>113</v>
      </c>
      <c r="C34">
        <v>1153</v>
      </c>
      <c r="D34">
        <v>10</v>
      </c>
      <c r="E34" s="1" t="str">
        <f t="shared" si="2"/>
        <v/>
      </c>
      <c r="F34" s="1">
        <f t="shared" si="2"/>
        <v>1153</v>
      </c>
      <c r="G34">
        <v>1153</v>
      </c>
      <c r="H34">
        <f t="shared" si="0"/>
        <v>0</v>
      </c>
      <c r="K34" s="4">
        <v>391199123002008</v>
      </c>
      <c r="L34">
        <v>0</v>
      </c>
      <c r="M34">
        <v>9</v>
      </c>
    </row>
    <row r="35" spans="1:13" x14ac:dyDescent="0.25">
      <c r="A35" s="7" t="s">
        <v>5</v>
      </c>
      <c r="B35" t="s">
        <v>113</v>
      </c>
      <c r="C35">
        <v>3616</v>
      </c>
      <c r="D35">
        <v>10</v>
      </c>
      <c r="E35" s="1" t="str">
        <f t="shared" si="2"/>
        <v/>
      </c>
      <c r="F35" s="1">
        <f t="shared" si="2"/>
        <v>3616</v>
      </c>
      <c r="G35">
        <v>5452</v>
      </c>
      <c r="H35">
        <f t="shared" si="0"/>
        <v>1836</v>
      </c>
      <c r="I35" t="s">
        <v>706</v>
      </c>
      <c r="K35" s="4">
        <v>391199122003006</v>
      </c>
      <c r="L35">
        <v>134</v>
      </c>
      <c r="M35">
        <v>9</v>
      </c>
    </row>
    <row r="36" spans="1:13" x14ac:dyDescent="0.25">
      <c r="A36" s="7" t="s">
        <v>91</v>
      </c>
      <c r="B36" t="s">
        <v>113</v>
      </c>
      <c r="C36">
        <v>1817</v>
      </c>
      <c r="D36">
        <v>10</v>
      </c>
      <c r="E36" s="1" t="str">
        <f t="shared" si="2"/>
        <v/>
      </c>
      <c r="F36" s="1">
        <f t="shared" si="2"/>
        <v>1817</v>
      </c>
      <c r="G36">
        <v>4265</v>
      </c>
      <c r="H36">
        <f t="shared" si="0"/>
        <v>2448</v>
      </c>
      <c r="I36" t="s">
        <v>703</v>
      </c>
      <c r="K36" s="4">
        <v>391199121004014</v>
      </c>
      <c r="L36">
        <v>55</v>
      </c>
      <c r="M36">
        <v>9</v>
      </c>
    </row>
    <row r="37" spans="1:13" hidden="1" x14ac:dyDescent="0.25">
      <c r="A37" s="7" t="s">
        <v>93</v>
      </c>
      <c r="B37" t="s">
        <v>113</v>
      </c>
      <c r="C37">
        <v>4097</v>
      </c>
      <c r="D37">
        <v>9</v>
      </c>
      <c r="E37" s="1">
        <f t="shared" si="2"/>
        <v>4097</v>
      </c>
      <c r="F37" s="1" t="str">
        <f t="shared" si="2"/>
        <v/>
      </c>
      <c r="G37">
        <v>4097</v>
      </c>
      <c r="H37">
        <f t="shared" si="0"/>
        <v>0</v>
      </c>
      <c r="K37" s="4">
        <v>391199121004013</v>
      </c>
      <c r="L37">
        <v>63</v>
      </c>
      <c r="M37">
        <v>9</v>
      </c>
    </row>
    <row r="38" spans="1:13" x14ac:dyDescent="0.25">
      <c r="A38" s="7" t="s">
        <v>94</v>
      </c>
      <c r="B38" t="s">
        <v>113</v>
      </c>
      <c r="C38">
        <v>4892</v>
      </c>
      <c r="D38">
        <v>10</v>
      </c>
      <c r="E38" s="1" t="str">
        <f t="shared" si="2"/>
        <v/>
      </c>
      <c r="F38" s="1">
        <f t="shared" si="2"/>
        <v>4892</v>
      </c>
      <c r="G38">
        <v>4892</v>
      </c>
      <c r="H38">
        <f t="shared" si="0"/>
        <v>0</v>
      </c>
      <c r="K38" s="4">
        <v>391199121004011</v>
      </c>
      <c r="L38">
        <v>105</v>
      </c>
      <c r="M38">
        <v>9</v>
      </c>
    </row>
    <row r="39" spans="1:13" x14ac:dyDescent="0.25">
      <c r="A39" t="s">
        <v>696</v>
      </c>
      <c r="B39" t="s">
        <v>114</v>
      </c>
      <c r="D39">
        <v>10</v>
      </c>
      <c r="E39" s="1" t="str">
        <f t="shared" si="2"/>
        <v/>
      </c>
      <c r="F39" s="1">
        <f t="shared" si="2"/>
        <v>0</v>
      </c>
      <c r="H39">
        <f t="shared" si="0"/>
        <v>0</v>
      </c>
      <c r="K39" s="4">
        <v>391199121004012</v>
      </c>
      <c r="L39">
        <v>106</v>
      </c>
      <c r="M39">
        <v>9</v>
      </c>
    </row>
    <row r="40" spans="1:13" x14ac:dyDescent="0.25">
      <c r="A40" t="s">
        <v>697</v>
      </c>
      <c r="B40" t="s">
        <v>114</v>
      </c>
      <c r="D40">
        <v>10</v>
      </c>
      <c r="E40" s="1" t="str">
        <f t="shared" si="2"/>
        <v/>
      </c>
      <c r="F40" s="1">
        <f t="shared" si="2"/>
        <v>0</v>
      </c>
      <c r="H40">
        <f t="shared" si="0"/>
        <v>0</v>
      </c>
      <c r="K40" s="4">
        <v>391199121004009</v>
      </c>
      <c r="L40">
        <v>81</v>
      </c>
      <c r="M40">
        <v>9</v>
      </c>
    </row>
    <row r="41" spans="1:13" hidden="1" x14ac:dyDescent="0.25">
      <c r="A41" t="s">
        <v>698</v>
      </c>
      <c r="B41" t="s">
        <v>114</v>
      </c>
      <c r="D41">
        <v>9</v>
      </c>
      <c r="E41" s="1">
        <f t="shared" si="2"/>
        <v>0</v>
      </c>
      <c r="F41" s="1" t="str">
        <f t="shared" si="2"/>
        <v/>
      </c>
      <c r="H41">
        <f t="shared" si="0"/>
        <v>0</v>
      </c>
      <c r="K41" s="4">
        <v>391199121004005</v>
      </c>
      <c r="L41">
        <v>154</v>
      </c>
      <c r="M41">
        <v>9</v>
      </c>
    </row>
    <row r="42" spans="1:13" hidden="1" x14ac:dyDescent="0.25">
      <c r="A42" t="s">
        <v>699</v>
      </c>
      <c r="B42" t="s">
        <v>114</v>
      </c>
      <c r="D42">
        <v>9</v>
      </c>
      <c r="E42" s="1">
        <f t="shared" si="2"/>
        <v>0</v>
      </c>
      <c r="F42" s="1" t="str">
        <f t="shared" si="2"/>
        <v/>
      </c>
      <c r="H42">
        <f t="shared" si="0"/>
        <v>0</v>
      </c>
      <c r="K42" s="4">
        <v>391199121004010</v>
      </c>
      <c r="L42">
        <v>57</v>
      </c>
      <c r="M42">
        <v>9</v>
      </c>
    </row>
    <row r="43" spans="1:13" hidden="1" x14ac:dyDescent="0.25">
      <c r="A43" t="s">
        <v>700</v>
      </c>
      <c r="B43" t="s">
        <v>114</v>
      </c>
      <c r="D43">
        <v>9</v>
      </c>
      <c r="E43" s="1">
        <f t="shared" si="2"/>
        <v>0</v>
      </c>
      <c r="F43" s="1" t="str">
        <f t="shared" si="2"/>
        <v/>
      </c>
      <c r="H43">
        <f t="shared" si="0"/>
        <v>0</v>
      </c>
      <c r="K43" s="4">
        <v>391199121004006</v>
      </c>
      <c r="L43">
        <v>21</v>
      </c>
      <c r="M43">
        <v>9</v>
      </c>
    </row>
    <row r="44" spans="1:13" x14ac:dyDescent="0.25">
      <c r="C44">
        <f>SUM(C3:C43)</f>
        <v>86410</v>
      </c>
      <c r="E44">
        <f t="shared" ref="E44:F44" si="3">SUM(E3:E43)</f>
        <v>55349</v>
      </c>
      <c r="F44">
        <f t="shared" si="3"/>
        <v>31061</v>
      </c>
      <c r="H44">
        <f>SUM(H3:H43)</f>
        <v>0</v>
      </c>
      <c r="K44" s="4">
        <v>391199122003008</v>
      </c>
      <c r="L44">
        <v>60</v>
      </c>
      <c r="M44">
        <v>9</v>
      </c>
    </row>
    <row r="45" spans="1:13" x14ac:dyDescent="0.25">
      <c r="C45" t="str">
        <f>IF(C44=A1,"GOOD!")</f>
        <v>GOOD!</v>
      </c>
      <c r="E45" s="1" t="str">
        <f>IF(E44+F44=A1,"GOOD!")</f>
        <v>GOOD!</v>
      </c>
      <c r="K45" s="4">
        <v>391199122003009</v>
      </c>
      <c r="L45">
        <v>77</v>
      </c>
      <c r="M45">
        <v>9</v>
      </c>
    </row>
    <row r="46" spans="1:13" x14ac:dyDescent="0.25">
      <c r="K46" s="4">
        <v>391199122003010</v>
      </c>
      <c r="L46">
        <v>95</v>
      </c>
      <c r="M46">
        <v>9</v>
      </c>
    </row>
    <row r="47" spans="1:13" x14ac:dyDescent="0.25">
      <c r="K47" s="4">
        <v>391199122003002</v>
      </c>
      <c r="L47">
        <v>69</v>
      </c>
      <c r="M47">
        <v>9</v>
      </c>
    </row>
    <row r="48" spans="1:13" x14ac:dyDescent="0.25">
      <c r="K48" s="4">
        <v>391199122003007</v>
      </c>
      <c r="L48">
        <v>70</v>
      </c>
      <c r="M48">
        <v>9</v>
      </c>
    </row>
    <row r="49" spans="11:13" x14ac:dyDescent="0.25">
      <c r="K49" s="4">
        <v>391199122003005</v>
      </c>
      <c r="L49">
        <v>75</v>
      </c>
      <c r="M49">
        <v>9</v>
      </c>
    </row>
    <row r="50" spans="11:13" x14ac:dyDescent="0.25">
      <c r="K50" s="4">
        <v>391199122003003</v>
      </c>
      <c r="L50">
        <v>62</v>
      </c>
      <c r="M50">
        <v>9</v>
      </c>
    </row>
    <row r="51" spans="11:13" x14ac:dyDescent="0.25">
      <c r="K51" s="4" t="s">
        <v>721</v>
      </c>
      <c r="L51">
        <f>SUM(L26:L50)</f>
        <v>1519</v>
      </c>
    </row>
    <row r="52" spans="11:13" x14ac:dyDescent="0.25">
      <c r="K52" s="4" t="s">
        <v>722</v>
      </c>
      <c r="L52">
        <f>SUM(L20:L25)</f>
        <v>359</v>
      </c>
    </row>
  </sheetData>
  <autoFilter ref="A2:F45">
    <filterColumn colId="3">
      <filters blank="1">
        <filter val="10"/>
        <filter val="9,10"/>
      </filters>
    </filterColumn>
  </autoFilter>
  <mergeCells count="2">
    <mergeCell ref="K1:M1"/>
    <mergeCell ref="K18:M1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workbookViewId="0">
      <selection activeCell="A2" sqref="A2:F30"/>
    </sheetView>
  </sheetViews>
  <sheetFormatPr defaultRowHeight="15" x14ac:dyDescent="0.25"/>
  <cols>
    <col min="1" max="1" width="22" bestFit="1" customWidth="1"/>
    <col min="2" max="2" width="9.5703125" bestFit="1" customWidth="1"/>
    <col min="3" max="3" width="10.7109375" bestFit="1" customWidth="1"/>
    <col min="4" max="4" width="7.28515625" bestFit="1" customWidth="1"/>
    <col min="5" max="5" width="19.140625" bestFit="1" customWidth="1"/>
    <col min="6" max="6" width="20.140625" bestFit="1" customWidth="1"/>
    <col min="10" max="10" width="16.140625" style="4" bestFit="1" customWidth="1"/>
    <col min="11" max="11" width="10.7109375" bestFit="1" customWidth="1"/>
  </cols>
  <sheetData>
    <row r="1" spans="1:12" x14ac:dyDescent="0.25">
      <c r="A1" s="1">
        <f>Sheet1!B71</f>
        <v>124936</v>
      </c>
      <c r="E1" s="1">
        <v>2</v>
      </c>
      <c r="F1" s="1">
        <v>11</v>
      </c>
      <c r="J1" s="42" t="s">
        <v>846</v>
      </c>
      <c r="K1" s="42"/>
      <c r="L1" s="42"/>
    </row>
    <row r="2" spans="1:12" x14ac:dyDescent="0.25">
      <c r="A2" s="37" t="s">
        <v>108</v>
      </c>
      <c r="B2" s="13" t="s">
        <v>109</v>
      </c>
      <c r="C2" s="14" t="s">
        <v>98</v>
      </c>
      <c r="D2" s="14" t="s">
        <v>110</v>
      </c>
      <c r="E2" s="13" t="s">
        <v>874</v>
      </c>
      <c r="F2" s="13" t="s">
        <v>876</v>
      </c>
      <c r="J2" s="4" t="s">
        <v>210</v>
      </c>
      <c r="K2" t="s">
        <v>98</v>
      </c>
      <c r="L2" t="s">
        <v>110</v>
      </c>
    </row>
    <row r="3" spans="1:12" x14ac:dyDescent="0.25">
      <c r="A3" s="7" t="s">
        <v>826</v>
      </c>
      <c r="B3" t="s">
        <v>111</v>
      </c>
      <c r="C3">
        <v>47534</v>
      </c>
      <c r="D3">
        <v>2</v>
      </c>
      <c r="E3" s="1">
        <f>IF($D3=E$1,$C3,"")</f>
        <v>47534</v>
      </c>
      <c r="F3" s="1" t="str">
        <f>IF($D3=F$1,$C3,"")</f>
        <v/>
      </c>
      <c r="G3">
        <v>47534</v>
      </c>
      <c r="H3">
        <f t="shared" ref="H3:H32" si="0">G3-C3</f>
        <v>0</v>
      </c>
      <c r="J3" s="4" t="s">
        <v>847</v>
      </c>
      <c r="K3">
        <v>1000</v>
      </c>
      <c r="L3">
        <v>11</v>
      </c>
    </row>
    <row r="4" spans="1:12" x14ac:dyDescent="0.25">
      <c r="A4" t="s">
        <v>827</v>
      </c>
      <c r="B4" t="s">
        <v>111</v>
      </c>
      <c r="C4">
        <v>6656</v>
      </c>
      <c r="D4">
        <v>2</v>
      </c>
      <c r="E4" s="1">
        <f>IF($D4=E$1,$C4,"")</f>
        <v>6656</v>
      </c>
      <c r="F4" s="1" t="str">
        <f>IF($D4=F$1,$C4,"")</f>
        <v/>
      </c>
      <c r="H4">
        <f t="shared" si="0"/>
        <v>-6656</v>
      </c>
      <c r="J4" s="4" t="s">
        <v>848</v>
      </c>
      <c r="K4">
        <v>1013</v>
      </c>
      <c r="L4">
        <v>11</v>
      </c>
    </row>
    <row r="5" spans="1:12" x14ac:dyDescent="0.25">
      <c r="A5" s="2" t="s">
        <v>86</v>
      </c>
      <c r="B5" t="s">
        <v>111</v>
      </c>
      <c r="C5">
        <v>9282</v>
      </c>
      <c r="D5" t="s">
        <v>854</v>
      </c>
      <c r="E5" s="1">
        <f>K52</f>
        <v>162</v>
      </c>
      <c r="F5" s="1">
        <f>SUM(K3:K9,K53)</f>
        <v>9120</v>
      </c>
      <c r="H5">
        <f t="shared" si="0"/>
        <v>-9282</v>
      </c>
      <c r="J5" s="4" t="s">
        <v>849</v>
      </c>
      <c r="K5">
        <v>1325</v>
      </c>
      <c r="L5">
        <v>11</v>
      </c>
    </row>
    <row r="6" spans="1:12" x14ac:dyDescent="0.25">
      <c r="A6" t="s">
        <v>828</v>
      </c>
      <c r="B6" t="s">
        <v>112</v>
      </c>
      <c r="C6">
        <v>1963</v>
      </c>
      <c r="D6">
        <v>2</v>
      </c>
      <c r="E6" s="1">
        <f t="shared" ref="E6:F32" si="1">IF($D6=E$1,$C6,"")</f>
        <v>1963</v>
      </c>
      <c r="F6" s="1" t="str">
        <f t="shared" si="1"/>
        <v/>
      </c>
      <c r="H6">
        <f t="shared" si="0"/>
        <v>-1963</v>
      </c>
      <c r="J6" s="4" t="s">
        <v>850</v>
      </c>
      <c r="K6">
        <v>1170</v>
      </c>
      <c r="L6">
        <v>11</v>
      </c>
    </row>
    <row r="7" spans="1:12" x14ac:dyDescent="0.25">
      <c r="A7" t="s">
        <v>32</v>
      </c>
      <c r="B7" t="s">
        <v>112</v>
      </c>
      <c r="C7">
        <v>941</v>
      </c>
      <c r="D7">
        <v>2</v>
      </c>
      <c r="E7" s="1">
        <f t="shared" si="1"/>
        <v>941</v>
      </c>
      <c r="F7" s="1" t="str">
        <f t="shared" si="1"/>
        <v/>
      </c>
      <c r="H7">
        <f t="shared" si="0"/>
        <v>-941</v>
      </c>
      <c r="J7" s="4" t="s">
        <v>851</v>
      </c>
      <c r="K7">
        <v>1073</v>
      </c>
      <c r="L7">
        <v>11</v>
      </c>
    </row>
    <row r="8" spans="1:12" x14ac:dyDescent="0.25">
      <c r="A8" t="s">
        <v>829</v>
      </c>
      <c r="B8" t="s">
        <v>112</v>
      </c>
      <c r="C8">
        <v>15</v>
      </c>
      <c r="D8">
        <v>2</v>
      </c>
      <c r="E8" s="1">
        <f t="shared" si="1"/>
        <v>15</v>
      </c>
      <c r="F8" s="1" t="str">
        <f t="shared" si="1"/>
        <v/>
      </c>
      <c r="H8">
        <f t="shared" si="0"/>
        <v>-15</v>
      </c>
      <c r="J8" s="4" t="s">
        <v>852</v>
      </c>
      <c r="K8">
        <v>1248</v>
      </c>
      <c r="L8">
        <v>11</v>
      </c>
    </row>
    <row r="9" spans="1:12" x14ac:dyDescent="0.25">
      <c r="A9" t="s">
        <v>398</v>
      </c>
      <c r="B9" t="s">
        <v>112</v>
      </c>
      <c r="C9">
        <v>4848</v>
      </c>
      <c r="D9">
        <v>2</v>
      </c>
      <c r="E9" s="1">
        <f t="shared" si="1"/>
        <v>4848</v>
      </c>
      <c r="F9" s="1" t="str">
        <f t="shared" si="1"/>
        <v/>
      </c>
      <c r="H9">
        <f t="shared" si="0"/>
        <v>-4848</v>
      </c>
      <c r="J9" s="4" t="s">
        <v>853</v>
      </c>
      <c r="K9">
        <v>1110</v>
      </c>
      <c r="L9">
        <v>11</v>
      </c>
    </row>
    <row r="10" spans="1:12" x14ac:dyDescent="0.25">
      <c r="A10" t="s">
        <v>64</v>
      </c>
      <c r="B10" t="s">
        <v>112</v>
      </c>
      <c r="C10">
        <v>589</v>
      </c>
      <c r="D10">
        <v>2</v>
      </c>
      <c r="E10" s="1">
        <f t="shared" si="1"/>
        <v>589</v>
      </c>
      <c r="F10" s="1" t="str">
        <f t="shared" si="1"/>
        <v/>
      </c>
      <c r="H10">
        <f t="shared" si="0"/>
        <v>-589</v>
      </c>
      <c r="J10" s="4" t="s">
        <v>855</v>
      </c>
      <c r="K10">
        <v>1343</v>
      </c>
      <c r="L10" t="s">
        <v>854</v>
      </c>
    </row>
    <row r="11" spans="1:12" x14ac:dyDescent="0.25">
      <c r="A11" t="s">
        <v>830</v>
      </c>
      <c r="B11" t="s">
        <v>112</v>
      </c>
      <c r="C11">
        <v>896</v>
      </c>
      <c r="D11">
        <v>11</v>
      </c>
      <c r="E11" s="1" t="str">
        <f t="shared" si="1"/>
        <v/>
      </c>
      <c r="F11" s="1">
        <f t="shared" si="1"/>
        <v>896</v>
      </c>
      <c r="H11">
        <f t="shared" si="0"/>
        <v>-896</v>
      </c>
    </row>
    <row r="12" spans="1:12" x14ac:dyDescent="0.25">
      <c r="A12" t="s">
        <v>831</v>
      </c>
      <c r="B12" t="s">
        <v>112</v>
      </c>
      <c r="C12">
        <v>619</v>
      </c>
      <c r="D12">
        <v>2</v>
      </c>
      <c r="E12" s="1">
        <f t="shared" si="1"/>
        <v>619</v>
      </c>
      <c r="F12" s="1" t="str">
        <f t="shared" si="1"/>
        <v/>
      </c>
      <c r="H12">
        <f t="shared" si="0"/>
        <v>-619</v>
      </c>
      <c r="J12" s="42" t="s">
        <v>856</v>
      </c>
      <c r="K12" s="42"/>
      <c r="L12" s="42"/>
    </row>
    <row r="13" spans="1:12" x14ac:dyDescent="0.25">
      <c r="A13" t="s">
        <v>832</v>
      </c>
      <c r="B13" t="s">
        <v>113</v>
      </c>
      <c r="C13">
        <v>1295</v>
      </c>
      <c r="D13">
        <v>2</v>
      </c>
      <c r="E13" s="1">
        <f t="shared" si="1"/>
        <v>1295</v>
      </c>
      <c r="F13" s="1" t="str">
        <f t="shared" si="1"/>
        <v/>
      </c>
      <c r="G13">
        <v>1295</v>
      </c>
      <c r="H13">
        <f t="shared" si="0"/>
        <v>0</v>
      </c>
      <c r="J13" s="4" t="s">
        <v>224</v>
      </c>
      <c r="K13" t="s">
        <v>98</v>
      </c>
      <c r="L13" t="s">
        <v>110</v>
      </c>
    </row>
    <row r="14" spans="1:12" x14ac:dyDescent="0.25">
      <c r="A14" t="s">
        <v>32</v>
      </c>
      <c r="B14" t="s">
        <v>113</v>
      </c>
      <c r="C14">
        <v>1167</v>
      </c>
      <c r="D14">
        <v>2</v>
      </c>
      <c r="E14" s="1">
        <f t="shared" si="1"/>
        <v>1167</v>
      </c>
      <c r="F14" s="1" t="str">
        <f t="shared" si="1"/>
        <v/>
      </c>
      <c r="G14">
        <v>1167</v>
      </c>
      <c r="H14">
        <f t="shared" si="0"/>
        <v>0</v>
      </c>
      <c r="J14" s="4">
        <v>391390025004044</v>
      </c>
      <c r="K14">
        <v>149</v>
      </c>
      <c r="L14">
        <v>11</v>
      </c>
    </row>
    <row r="15" spans="1:12" x14ac:dyDescent="0.25">
      <c r="A15" t="s">
        <v>691</v>
      </c>
      <c r="B15" t="s">
        <v>113</v>
      </c>
      <c r="C15">
        <v>977</v>
      </c>
      <c r="D15">
        <v>2</v>
      </c>
      <c r="E15" s="1">
        <f t="shared" si="1"/>
        <v>977</v>
      </c>
      <c r="F15" s="1" t="str">
        <f t="shared" si="1"/>
        <v/>
      </c>
      <c r="G15">
        <v>1599</v>
      </c>
      <c r="H15">
        <f t="shared" si="0"/>
        <v>622</v>
      </c>
      <c r="I15" t="s">
        <v>844</v>
      </c>
      <c r="J15" s="4">
        <v>391390025004045</v>
      </c>
      <c r="K15">
        <v>19</v>
      </c>
      <c r="L15">
        <v>11</v>
      </c>
    </row>
    <row r="16" spans="1:12" x14ac:dyDescent="0.25">
      <c r="A16" t="s">
        <v>45</v>
      </c>
      <c r="B16" t="s">
        <v>113</v>
      </c>
      <c r="C16">
        <v>1679</v>
      </c>
      <c r="D16">
        <v>2</v>
      </c>
      <c r="E16" s="1">
        <f t="shared" si="1"/>
        <v>1679</v>
      </c>
      <c r="F16" s="1" t="str">
        <f t="shared" si="1"/>
        <v/>
      </c>
      <c r="G16">
        <v>1679</v>
      </c>
      <c r="H16">
        <f t="shared" si="0"/>
        <v>0</v>
      </c>
      <c r="J16" s="4">
        <v>391390026002022</v>
      </c>
      <c r="K16">
        <v>95</v>
      </c>
      <c r="L16">
        <v>11</v>
      </c>
    </row>
    <row r="17" spans="1:12" x14ac:dyDescent="0.25">
      <c r="A17" t="s">
        <v>15</v>
      </c>
      <c r="B17" t="s">
        <v>113</v>
      </c>
      <c r="C17">
        <v>2497</v>
      </c>
      <c r="D17">
        <v>2</v>
      </c>
      <c r="E17" s="1">
        <f t="shared" si="1"/>
        <v>2497</v>
      </c>
      <c r="F17" s="1" t="str">
        <f t="shared" si="1"/>
        <v/>
      </c>
      <c r="G17">
        <v>3700</v>
      </c>
      <c r="H17">
        <f t="shared" si="0"/>
        <v>1203</v>
      </c>
      <c r="I17" t="s">
        <v>845</v>
      </c>
      <c r="J17" s="4">
        <v>391390026002021</v>
      </c>
      <c r="K17">
        <v>58</v>
      </c>
      <c r="L17">
        <v>11</v>
      </c>
    </row>
    <row r="18" spans="1:12" x14ac:dyDescent="0.25">
      <c r="A18" t="s">
        <v>2</v>
      </c>
      <c r="B18" t="s">
        <v>113</v>
      </c>
      <c r="C18">
        <v>2956</v>
      </c>
      <c r="D18">
        <v>2</v>
      </c>
      <c r="E18" s="1">
        <f t="shared" si="1"/>
        <v>2956</v>
      </c>
      <c r="F18" s="1" t="str">
        <f t="shared" si="1"/>
        <v/>
      </c>
      <c r="G18">
        <v>4905</v>
      </c>
      <c r="H18">
        <f t="shared" si="0"/>
        <v>1949</v>
      </c>
      <c r="I18" t="s">
        <v>838</v>
      </c>
      <c r="J18" s="4">
        <v>391390026002027</v>
      </c>
      <c r="K18">
        <v>26</v>
      </c>
      <c r="L18">
        <v>11</v>
      </c>
    </row>
    <row r="19" spans="1:12" x14ac:dyDescent="0.25">
      <c r="A19" t="s">
        <v>65</v>
      </c>
      <c r="B19" t="s">
        <v>113</v>
      </c>
      <c r="C19">
        <v>11106</v>
      </c>
      <c r="D19">
        <v>2</v>
      </c>
      <c r="E19" s="1">
        <f t="shared" si="1"/>
        <v>11106</v>
      </c>
      <c r="F19" s="1" t="str">
        <f t="shared" si="1"/>
        <v/>
      </c>
      <c r="G19">
        <v>11106</v>
      </c>
      <c r="H19">
        <f t="shared" si="0"/>
        <v>0</v>
      </c>
      <c r="J19" s="4">
        <v>391390025004027</v>
      </c>
      <c r="K19">
        <v>10</v>
      </c>
      <c r="L19">
        <v>11</v>
      </c>
    </row>
    <row r="20" spans="1:12" x14ac:dyDescent="0.25">
      <c r="A20" t="s">
        <v>198</v>
      </c>
      <c r="B20" t="s">
        <v>113</v>
      </c>
      <c r="C20">
        <v>6106</v>
      </c>
      <c r="D20">
        <v>2</v>
      </c>
      <c r="E20" s="1">
        <f t="shared" si="1"/>
        <v>6106</v>
      </c>
      <c r="F20" s="1" t="str">
        <f t="shared" si="1"/>
        <v/>
      </c>
      <c r="G20">
        <v>6106</v>
      </c>
      <c r="H20">
        <f t="shared" si="0"/>
        <v>0</v>
      </c>
      <c r="J20" s="4">
        <v>391390026003025</v>
      </c>
      <c r="K20">
        <v>6</v>
      </c>
      <c r="L20">
        <v>11</v>
      </c>
    </row>
    <row r="21" spans="1:12" x14ac:dyDescent="0.25">
      <c r="A21" t="s">
        <v>70</v>
      </c>
      <c r="B21" t="s">
        <v>113</v>
      </c>
      <c r="C21">
        <v>2132</v>
      </c>
      <c r="D21">
        <v>2</v>
      </c>
      <c r="E21" s="1">
        <f t="shared" si="1"/>
        <v>2132</v>
      </c>
      <c r="F21" s="1" t="str">
        <f t="shared" si="1"/>
        <v/>
      </c>
      <c r="G21">
        <v>2721</v>
      </c>
      <c r="H21">
        <f t="shared" si="0"/>
        <v>589</v>
      </c>
      <c r="I21" t="s">
        <v>837</v>
      </c>
      <c r="J21" s="4">
        <v>391390026003028</v>
      </c>
      <c r="K21">
        <v>51</v>
      </c>
      <c r="L21">
        <v>11</v>
      </c>
    </row>
    <row r="22" spans="1:12" x14ac:dyDescent="0.25">
      <c r="A22" t="s">
        <v>76</v>
      </c>
      <c r="B22" t="s">
        <v>113</v>
      </c>
      <c r="C22">
        <v>1461</v>
      </c>
      <c r="D22">
        <v>2</v>
      </c>
      <c r="E22" s="1">
        <f t="shared" si="1"/>
        <v>1461</v>
      </c>
      <c r="F22" s="1" t="str">
        <f t="shared" si="1"/>
        <v/>
      </c>
      <c r="G22">
        <v>1461</v>
      </c>
      <c r="H22">
        <f t="shared" si="0"/>
        <v>0</v>
      </c>
      <c r="J22" s="4">
        <v>391390026003023</v>
      </c>
      <c r="K22">
        <v>49</v>
      </c>
      <c r="L22">
        <v>11</v>
      </c>
    </row>
    <row r="23" spans="1:12" x14ac:dyDescent="0.25">
      <c r="A23" t="s">
        <v>830</v>
      </c>
      <c r="B23" t="s">
        <v>113</v>
      </c>
      <c r="C23">
        <v>1082</v>
      </c>
      <c r="D23">
        <v>11</v>
      </c>
      <c r="E23" s="1" t="str">
        <f t="shared" si="1"/>
        <v/>
      </c>
      <c r="F23" s="1">
        <f t="shared" si="1"/>
        <v>1082</v>
      </c>
      <c r="G23">
        <v>1981</v>
      </c>
      <c r="H23">
        <f t="shared" si="0"/>
        <v>899</v>
      </c>
      <c r="I23" t="s">
        <v>843</v>
      </c>
      <c r="J23" s="4">
        <v>391390026003026</v>
      </c>
      <c r="K23">
        <v>57</v>
      </c>
      <c r="L23">
        <v>11</v>
      </c>
    </row>
    <row r="24" spans="1:12" x14ac:dyDescent="0.25">
      <c r="A24" t="s">
        <v>10</v>
      </c>
      <c r="B24" t="s">
        <v>113</v>
      </c>
      <c r="C24">
        <v>987</v>
      </c>
      <c r="D24">
        <v>2</v>
      </c>
      <c r="E24" s="1">
        <f t="shared" si="1"/>
        <v>987</v>
      </c>
      <c r="F24" s="1" t="str">
        <f t="shared" si="1"/>
        <v/>
      </c>
      <c r="G24">
        <v>1002</v>
      </c>
      <c r="H24">
        <f t="shared" si="0"/>
        <v>15</v>
      </c>
      <c r="I24" t="s">
        <v>842</v>
      </c>
      <c r="J24" s="4">
        <v>391390026003024</v>
      </c>
      <c r="K24">
        <v>66</v>
      </c>
      <c r="L24">
        <v>11</v>
      </c>
    </row>
    <row r="25" spans="1:12" x14ac:dyDescent="0.25">
      <c r="A25" t="s">
        <v>203</v>
      </c>
      <c r="B25" t="s">
        <v>113</v>
      </c>
      <c r="C25">
        <v>933</v>
      </c>
      <c r="D25">
        <v>2</v>
      </c>
      <c r="E25" s="1">
        <f t="shared" si="1"/>
        <v>933</v>
      </c>
      <c r="F25" s="1" t="str">
        <f t="shared" si="1"/>
        <v/>
      </c>
      <c r="G25">
        <v>9006</v>
      </c>
      <c r="H25">
        <f t="shared" si="0"/>
        <v>8073</v>
      </c>
      <c r="I25" t="s">
        <v>845</v>
      </c>
      <c r="J25" s="4">
        <v>391390026003021</v>
      </c>
      <c r="K25">
        <v>68</v>
      </c>
      <c r="L25">
        <v>11</v>
      </c>
    </row>
    <row r="26" spans="1:12" x14ac:dyDescent="0.25">
      <c r="A26" t="s">
        <v>5</v>
      </c>
      <c r="B26" t="s">
        <v>113</v>
      </c>
      <c r="C26">
        <v>4408</v>
      </c>
      <c r="D26">
        <v>2</v>
      </c>
      <c r="E26" s="1">
        <f t="shared" si="1"/>
        <v>4408</v>
      </c>
      <c r="F26" s="1" t="str">
        <f t="shared" si="1"/>
        <v/>
      </c>
      <c r="G26">
        <v>11064</v>
      </c>
      <c r="H26">
        <f t="shared" si="0"/>
        <v>6656</v>
      </c>
      <c r="I26" t="s">
        <v>841</v>
      </c>
      <c r="J26" s="4">
        <v>391390026003027</v>
      </c>
      <c r="K26">
        <v>20</v>
      </c>
      <c r="L26">
        <v>11</v>
      </c>
    </row>
    <row r="27" spans="1:12" x14ac:dyDescent="0.25">
      <c r="A27" t="s">
        <v>833</v>
      </c>
      <c r="B27" t="s">
        <v>113</v>
      </c>
      <c r="C27">
        <v>2551</v>
      </c>
      <c r="D27">
        <v>2</v>
      </c>
      <c r="E27" s="1">
        <f t="shared" si="1"/>
        <v>2551</v>
      </c>
      <c r="F27" s="1" t="str">
        <f t="shared" si="1"/>
        <v/>
      </c>
      <c r="G27">
        <v>7116</v>
      </c>
      <c r="H27">
        <f t="shared" si="0"/>
        <v>4565</v>
      </c>
      <c r="I27" t="s">
        <v>839</v>
      </c>
      <c r="J27" s="4">
        <v>391390026003014</v>
      </c>
      <c r="K27">
        <v>31</v>
      </c>
      <c r="L27">
        <v>11</v>
      </c>
    </row>
    <row r="28" spans="1:12" x14ac:dyDescent="0.25">
      <c r="A28" t="s">
        <v>93</v>
      </c>
      <c r="B28" t="s">
        <v>113</v>
      </c>
      <c r="C28">
        <v>6325</v>
      </c>
      <c r="D28">
        <v>2</v>
      </c>
      <c r="E28" s="1">
        <f t="shared" si="1"/>
        <v>6325</v>
      </c>
      <c r="F28" s="1" t="str">
        <f t="shared" si="1"/>
        <v/>
      </c>
      <c r="G28">
        <v>6622</v>
      </c>
      <c r="H28">
        <f t="shared" si="0"/>
        <v>297</v>
      </c>
      <c r="I28" t="s">
        <v>840</v>
      </c>
      <c r="J28" s="4">
        <v>391390026003010</v>
      </c>
      <c r="K28">
        <v>38</v>
      </c>
      <c r="L28">
        <v>11</v>
      </c>
    </row>
    <row r="29" spans="1:12" x14ac:dyDescent="0.25">
      <c r="A29" t="s">
        <v>834</v>
      </c>
      <c r="B29" t="s">
        <v>113</v>
      </c>
      <c r="C29">
        <v>1884</v>
      </c>
      <c r="D29">
        <v>2</v>
      </c>
      <c r="E29" s="1">
        <f t="shared" si="1"/>
        <v>1884</v>
      </c>
      <c r="F29" s="1" t="str">
        <f t="shared" si="1"/>
        <v/>
      </c>
      <c r="G29">
        <v>1884</v>
      </c>
      <c r="H29">
        <f t="shared" si="0"/>
        <v>0</v>
      </c>
      <c r="J29" s="4">
        <v>391390026003029</v>
      </c>
      <c r="K29">
        <v>27</v>
      </c>
      <c r="L29">
        <v>11</v>
      </c>
    </row>
    <row r="30" spans="1:12" x14ac:dyDescent="0.25">
      <c r="A30" t="s">
        <v>186</v>
      </c>
      <c r="B30" t="s">
        <v>113</v>
      </c>
      <c r="C30">
        <v>2047</v>
      </c>
      <c r="D30">
        <v>2</v>
      </c>
      <c r="E30" s="1">
        <f t="shared" si="1"/>
        <v>2047</v>
      </c>
      <c r="F30" s="1" t="str">
        <f t="shared" si="1"/>
        <v/>
      </c>
      <c r="G30">
        <v>2988</v>
      </c>
      <c r="H30">
        <f t="shared" si="0"/>
        <v>941</v>
      </c>
      <c r="I30" t="s">
        <v>836</v>
      </c>
      <c r="J30" s="4">
        <v>391390026003030</v>
      </c>
      <c r="K30">
        <v>52</v>
      </c>
      <c r="L30">
        <v>11</v>
      </c>
    </row>
    <row r="31" spans="1:12" x14ac:dyDescent="0.25">
      <c r="A31" t="s">
        <v>280</v>
      </c>
      <c r="B31" t="s">
        <v>114</v>
      </c>
      <c r="D31">
        <v>2</v>
      </c>
      <c r="E31" s="1">
        <f t="shared" si="1"/>
        <v>0</v>
      </c>
      <c r="F31" s="1" t="str">
        <f t="shared" si="1"/>
        <v/>
      </c>
      <c r="H31">
        <f t="shared" si="0"/>
        <v>0</v>
      </c>
      <c r="J31" s="4">
        <v>391390026003031</v>
      </c>
      <c r="K31">
        <v>5</v>
      </c>
      <c r="L31">
        <v>11</v>
      </c>
    </row>
    <row r="32" spans="1:12" x14ac:dyDescent="0.25">
      <c r="A32" t="s">
        <v>835</v>
      </c>
      <c r="B32" t="s">
        <v>114</v>
      </c>
      <c r="D32">
        <v>2</v>
      </c>
      <c r="E32" s="1">
        <f t="shared" si="1"/>
        <v>0</v>
      </c>
      <c r="F32" s="1" t="str">
        <f t="shared" si="1"/>
        <v/>
      </c>
      <c r="H32">
        <f t="shared" si="0"/>
        <v>0</v>
      </c>
      <c r="J32" s="4">
        <v>391390026003019</v>
      </c>
      <c r="K32">
        <v>0</v>
      </c>
      <c r="L32">
        <v>11</v>
      </c>
    </row>
    <row r="33" spans="3:12" x14ac:dyDescent="0.25">
      <c r="C33">
        <f>SUM(C3:C32)</f>
        <v>124936</v>
      </c>
      <c r="E33">
        <f>SUM(E3:E32)</f>
        <v>113838</v>
      </c>
      <c r="F33">
        <f>SUM(F3:F32)</f>
        <v>11098</v>
      </c>
      <c r="H33">
        <f>SUM(H3:H32)</f>
        <v>0</v>
      </c>
      <c r="J33" s="4">
        <v>391390026003020</v>
      </c>
      <c r="K33">
        <v>0</v>
      </c>
      <c r="L33">
        <v>11</v>
      </c>
    </row>
    <row r="34" spans="3:12" x14ac:dyDescent="0.25">
      <c r="C34" t="str">
        <f>IF(C33=A1,"GOOD!")</f>
        <v>GOOD!</v>
      </c>
      <c r="E34" s="1" t="str">
        <f>IF(SUM(E33:F33)=A1,"GOOD!")</f>
        <v>GOOD!</v>
      </c>
      <c r="J34" s="4">
        <v>391390026003018</v>
      </c>
      <c r="K34">
        <v>37</v>
      </c>
      <c r="L34">
        <v>11</v>
      </c>
    </row>
    <row r="35" spans="3:12" x14ac:dyDescent="0.25">
      <c r="J35" s="4">
        <v>391390026003017</v>
      </c>
      <c r="K35">
        <v>59</v>
      </c>
      <c r="L35">
        <v>11</v>
      </c>
    </row>
    <row r="36" spans="3:12" x14ac:dyDescent="0.25">
      <c r="J36" s="4">
        <v>391390026003016</v>
      </c>
      <c r="K36">
        <v>58</v>
      </c>
      <c r="L36">
        <v>11</v>
      </c>
    </row>
    <row r="37" spans="3:12" x14ac:dyDescent="0.25">
      <c r="J37" s="4">
        <v>391390026003015</v>
      </c>
      <c r="K37">
        <v>23</v>
      </c>
      <c r="L37">
        <v>11</v>
      </c>
    </row>
    <row r="38" spans="3:12" x14ac:dyDescent="0.25">
      <c r="J38" s="4">
        <v>391390026003011</v>
      </c>
      <c r="K38">
        <v>8</v>
      </c>
      <c r="L38">
        <v>11</v>
      </c>
    </row>
    <row r="39" spans="3:12" x14ac:dyDescent="0.25">
      <c r="J39" s="4">
        <v>391390026003012</v>
      </c>
      <c r="K39">
        <v>0</v>
      </c>
      <c r="L39">
        <v>11</v>
      </c>
    </row>
    <row r="40" spans="3:12" x14ac:dyDescent="0.25">
      <c r="J40" s="4">
        <v>391390026003013</v>
      </c>
      <c r="K40">
        <v>0</v>
      </c>
      <c r="L40">
        <v>11</v>
      </c>
    </row>
    <row r="41" spans="3:12" x14ac:dyDescent="0.25">
      <c r="J41" s="4">
        <v>391390026003006</v>
      </c>
      <c r="K41">
        <v>49</v>
      </c>
      <c r="L41">
        <v>11</v>
      </c>
    </row>
    <row r="42" spans="3:12" x14ac:dyDescent="0.25">
      <c r="J42" s="4">
        <v>391390026003007</v>
      </c>
      <c r="K42">
        <v>70</v>
      </c>
      <c r="L42">
        <v>11</v>
      </c>
    </row>
    <row r="43" spans="3:12" x14ac:dyDescent="0.25">
      <c r="J43" s="4">
        <v>391390026003004</v>
      </c>
      <c r="K43">
        <v>0</v>
      </c>
      <c r="L43">
        <v>11</v>
      </c>
    </row>
    <row r="44" spans="3:12" x14ac:dyDescent="0.25">
      <c r="J44" s="4">
        <v>391390026003005</v>
      </c>
      <c r="K44">
        <v>0</v>
      </c>
      <c r="L44">
        <v>11</v>
      </c>
    </row>
    <row r="45" spans="3:12" x14ac:dyDescent="0.25">
      <c r="J45" s="4">
        <v>391390026002028</v>
      </c>
      <c r="K45">
        <v>50</v>
      </c>
      <c r="L45">
        <v>11</v>
      </c>
    </row>
    <row r="46" spans="3:12" x14ac:dyDescent="0.25">
      <c r="J46" s="4">
        <v>391390025004026</v>
      </c>
      <c r="K46">
        <v>0</v>
      </c>
      <c r="L46">
        <v>2</v>
      </c>
    </row>
    <row r="47" spans="3:12" x14ac:dyDescent="0.25">
      <c r="J47" s="4">
        <v>391390026002029</v>
      </c>
      <c r="K47">
        <v>41</v>
      </c>
      <c r="L47">
        <v>2</v>
      </c>
    </row>
    <row r="48" spans="3:12" x14ac:dyDescent="0.25">
      <c r="J48" s="4">
        <v>391390026002025</v>
      </c>
      <c r="K48">
        <v>35</v>
      </c>
      <c r="L48">
        <v>2</v>
      </c>
    </row>
    <row r="49" spans="10:12" x14ac:dyDescent="0.25">
      <c r="J49" s="4">
        <v>391390026003022</v>
      </c>
      <c r="K49">
        <v>23</v>
      </c>
      <c r="L49">
        <v>2</v>
      </c>
    </row>
    <row r="50" spans="10:12" x14ac:dyDescent="0.25">
      <c r="J50" s="4">
        <v>391390026002026</v>
      </c>
      <c r="K50">
        <v>12</v>
      </c>
      <c r="L50">
        <v>2</v>
      </c>
    </row>
    <row r="51" spans="10:12" x14ac:dyDescent="0.25">
      <c r="J51" s="4">
        <v>391390026002023</v>
      </c>
      <c r="K51">
        <v>51</v>
      </c>
      <c r="L51">
        <v>2</v>
      </c>
    </row>
    <row r="52" spans="10:12" x14ac:dyDescent="0.25">
      <c r="J52" s="4" t="s">
        <v>857</v>
      </c>
      <c r="K52">
        <f>SUM(K46:K51)</f>
        <v>162</v>
      </c>
    </row>
    <row r="53" spans="10:12" x14ac:dyDescent="0.25">
      <c r="J53" s="4" t="s">
        <v>858</v>
      </c>
      <c r="K53">
        <f>SUM(K14:K45)</f>
        <v>1181</v>
      </c>
    </row>
  </sheetData>
  <autoFilter ref="A2:F53"/>
  <mergeCells count="2">
    <mergeCell ref="J1:L1"/>
    <mergeCell ref="J12:L1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"/>
  <sheetViews>
    <sheetView workbookViewId="0">
      <selection activeCell="A2" sqref="A2:F26"/>
    </sheetView>
  </sheetViews>
  <sheetFormatPr defaultRowHeight="15" x14ac:dyDescent="0.25"/>
  <cols>
    <col min="1" max="1" width="21.85546875" bestFit="1" customWidth="1"/>
    <col min="2" max="2" width="9.5703125" bestFit="1" customWidth="1"/>
    <col min="3" max="3" width="10.7109375" bestFit="1" customWidth="1"/>
    <col min="4" max="4" width="7.28515625" bestFit="1" customWidth="1"/>
    <col min="5" max="6" width="20.140625" bestFit="1" customWidth="1"/>
    <col min="7" max="7" width="6" bestFit="1" customWidth="1"/>
    <col min="10" max="10" width="18.5703125" style="4" bestFit="1" customWidth="1"/>
  </cols>
  <sheetData>
    <row r="1" spans="1:12" x14ac:dyDescent="0.25">
      <c r="A1" s="1">
        <f>Sheet1!B74</f>
        <v>74008</v>
      </c>
      <c r="E1" s="1">
        <v>10</v>
      </c>
      <c r="F1" s="1">
        <v>13</v>
      </c>
    </row>
    <row r="2" spans="1:12" x14ac:dyDescent="0.25">
      <c r="A2" s="37" t="s">
        <v>108</v>
      </c>
      <c r="B2" s="13" t="s">
        <v>109</v>
      </c>
      <c r="C2" s="14" t="s">
        <v>98</v>
      </c>
      <c r="D2" s="14" t="s">
        <v>110</v>
      </c>
      <c r="E2" s="13" t="s">
        <v>882</v>
      </c>
      <c r="F2" s="13" t="s">
        <v>883</v>
      </c>
      <c r="J2" s="42" t="s">
        <v>724</v>
      </c>
      <c r="K2" s="42"/>
      <c r="L2" s="42"/>
    </row>
    <row r="3" spans="1:12" x14ac:dyDescent="0.25">
      <c r="A3" s="2" t="s">
        <v>724</v>
      </c>
      <c r="B3" t="s">
        <v>111</v>
      </c>
      <c r="C3">
        <v>18252</v>
      </c>
      <c r="D3" t="s">
        <v>723</v>
      </c>
      <c r="E3" s="1">
        <f>SUM(K4:K20,K70)</f>
        <v>16614</v>
      </c>
      <c r="F3" s="1">
        <f>SUM(K22,K71)</f>
        <v>1638</v>
      </c>
      <c r="G3">
        <v>18252</v>
      </c>
      <c r="H3">
        <f t="shared" ref="H3:H33" si="0">G3-C3</f>
        <v>0</v>
      </c>
      <c r="J3" s="4" t="s">
        <v>210</v>
      </c>
      <c r="K3" t="s">
        <v>98</v>
      </c>
      <c r="L3" t="s">
        <v>110</v>
      </c>
    </row>
    <row r="4" spans="1:12" x14ac:dyDescent="0.25">
      <c r="A4" t="s">
        <v>725</v>
      </c>
      <c r="B4" t="s">
        <v>112</v>
      </c>
      <c r="C4">
        <v>2297</v>
      </c>
      <c r="D4">
        <v>10</v>
      </c>
      <c r="E4" s="1">
        <f t="shared" ref="E4:F33" si="1">IF($D4=E$1,$C4,"")</f>
        <v>2297</v>
      </c>
      <c r="F4" s="1" t="str">
        <f t="shared" si="1"/>
        <v/>
      </c>
      <c r="G4">
        <v>2297</v>
      </c>
      <c r="H4">
        <f t="shared" si="0"/>
        <v>0</v>
      </c>
      <c r="J4" s="4" t="s">
        <v>713</v>
      </c>
      <c r="K4">
        <v>1239</v>
      </c>
      <c r="L4">
        <v>10</v>
      </c>
    </row>
    <row r="5" spans="1:12" x14ac:dyDescent="0.25">
      <c r="A5" t="s">
        <v>726</v>
      </c>
      <c r="B5" t="s">
        <v>112</v>
      </c>
      <c r="C5">
        <v>92</v>
      </c>
      <c r="D5">
        <v>13</v>
      </c>
      <c r="E5" s="1" t="str">
        <f t="shared" si="1"/>
        <v/>
      </c>
      <c r="F5" s="1">
        <f t="shared" si="1"/>
        <v>92</v>
      </c>
      <c r="H5">
        <f t="shared" si="0"/>
        <v>-92</v>
      </c>
      <c r="J5" s="4" t="s">
        <v>712</v>
      </c>
      <c r="K5">
        <v>929</v>
      </c>
      <c r="L5">
        <v>10</v>
      </c>
    </row>
    <row r="6" spans="1:12" x14ac:dyDescent="0.25">
      <c r="A6" t="s">
        <v>727</v>
      </c>
      <c r="B6" t="s">
        <v>112</v>
      </c>
      <c r="C6">
        <v>146</v>
      </c>
      <c r="D6">
        <v>13</v>
      </c>
      <c r="E6" s="1" t="str">
        <f t="shared" si="1"/>
        <v/>
      </c>
      <c r="F6" s="1">
        <f t="shared" si="1"/>
        <v>146</v>
      </c>
      <c r="H6">
        <f t="shared" si="0"/>
        <v>-146</v>
      </c>
      <c r="J6" s="4" t="s">
        <v>711</v>
      </c>
      <c r="K6">
        <v>938</v>
      </c>
      <c r="L6">
        <v>10</v>
      </c>
    </row>
    <row r="7" spans="1:12" x14ac:dyDescent="0.25">
      <c r="A7" t="s">
        <v>728</v>
      </c>
      <c r="B7" t="s">
        <v>112</v>
      </c>
      <c r="C7">
        <v>670</v>
      </c>
      <c r="D7">
        <v>10</v>
      </c>
      <c r="E7" s="1">
        <f t="shared" si="1"/>
        <v>670</v>
      </c>
      <c r="F7" s="1" t="str">
        <f t="shared" si="1"/>
        <v/>
      </c>
      <c r="H7">
        <f t="shared" si="0"/>
        <v>-670</v>
      </c>
      <c r="J7" s="4" t="s">
        <v>656</v>
      </c>
      <c r="K7">
        <v>1360</v>
      </c>
      <c r="L7">
        <v>10</v>
      </c>
    </row>
    <row r="8" spans="1:12" x14ac:dyDescent="0.25">
      <c r="A8" t="s">
        <v>729</v>
      </c>
      <c r="B8" t="s">
        <v>113</v>
      </c>
      <c r="C8">
        <v>2044</v>
      </c>
      <c r="D8">
        <v>10</v>
      </c>
      <c r="E8" s="1">
        <f t="shared" si="1"/>
        <v>2044</v>
      </c>
      <c r="F8" s="1" t="str">
        <f t="shared" si="1"/>
        <v/>
      </c>
      <c r="G8">
        <v>2714</v>
      </c>
      <c r="H8">
        <f t="shared" si="0"/>
        <v>670</v>
      </c>
      <c r="I8" t="s">
        <v>746</v>
      </c>
      <c r="J8" s="4" t="s">
        <v>748</v>
      </c>
      <c r="K8">
        <v>724</v>
      </c>
      <c r="L8">
        <v>10</v>
      </c>
    </row>
    <row r="9" spans="1:12" x14ac:dyDescent="0.25">
      <c r="A9" t="s">
        <v>690</v>
      </c>
      <c r="B9" t="s">
        <v>113</v>
      </c>
      <c r="C9">
        <v>1022</v>
      </c>
      <c r="D9">
        <v>13</v>
      </c>
      <c r="E9" s="1" t="str">
        <f t="shared" si="1"/>
        <v/>
      </c>
      <c r="F9" s="1">
        <f t="shared" si="1"/>
        <v>1022</v>
      </c>
      <c r="G9">
        <v>1114</v>
      </c>
      <c r="H9">
        <f t="shared" si="0"/>
        <v>92</v>
      </c>
      <c r="I9" t="s">
        <v>747</v>
      </c>
      <c r="J9" s="4" t="s">
        <v>716</v>
      </c>
      <c r="K9">
        <v>496</v>
      </c>
      <c r="L9">
        <v>10</v>
      </c>
    </row>
    <row r="10" spans="1:12" x14ac:dyDescent="0.25">
      <c r="A10" t="s">
        <v>692</v>
      </c>
      <c r="B10" t="s">
        <v>113</v>
      </c>
      <c r="C10">
        <v>3516</v>
      </c>
      <c r="D10">
        <v>13</v>
      </c>
      <c r="E10" s="1" t="str">
        <f t="shared" si="1"/>
        <v/>
      </c>
      <c r="F10" s="1">
        <f t="shared" si="1"/>
        <v>3516</v>
      </c>
      <c r="G10">
        <v>3516</v>
      </c>
      <c r="H10">
        <f t="shared" si="0"/>
        <v>0</v>
      </c>
      <c r="J10" s="4" t="s">
        <v>714</v>
      </c>
      <c r="K10">
        <v>989</v>
      </c>
      <c r="L10">
        <v>10</v>
      </c>
    </row>
    <row r="11" spans="1:12" x14ac:dyDescent="0.25">
      <c r="A11" t="s">
        <v>294</v>
      </c>
      <c r="B11" t="s">
        <v>113</v>
      </c>
      <c r="C11">
        <v>4107</v>
      </c>
      <c r="D11">
        <v>10</v>
      </c>
      <c r="E11" s="1">
        <f t="shared" si="1"/>
        <v>4107</v>
      </c>
      <c r="F11" s="1" t="str">
        <f t="shared" si="1"/>
        <v/>
      </c>
      <c r="G11">
        <v>4107</v>
      </c>
      <c r="H11">
        <f t="shared" si="0"/>
        <v>0</v>
      </c>
      <c r="J11" s="4" t="s">
        <v>657</v>
      </c>
      <c r="K11">
        <v>1521</v>
      </c>
      <c r="L11">
        <v>10</v>
      </c>
    </row>
    <row r="12" spans="1:12" x14ac:dyDescent="0.25">
      <c r="A12" t="s">
        <v>53</v>
      </c>
      <c r="B12" t="s">
        <v>113</v>
      </c>
      <c r="C12">
        <v>4275</v>
      </c>
      <c r="D12">
        <v>10</v>
      </c>
      <c r="E12" s="1">
        <f t="shared" si="1"/>
        <v>4275</v>
      </c>
      <c r="F12" s="1" t="str">
        <f t="shared" si="1"/>
        <v/>
      </c>
      <c r="G12">
        <v>4275</v>
      </c>
      <c r="H12">
        <f t="shared" si="0"/>
        <v>0</v>
      </c>
      <c r="J12" s="4" t="s">
        <v>715</v>
      </c>
      <c r="K12">
        <v>704</v>
      </c>
      <c r="L12">
        <v>10</v>
      </c>
    </row>
    <row r="13" spans="1:12" x14ac:dyDescent="0.25">
      <c r="A13" t="s">
        <v>2</v>
      </c>
      <c r="B13" t="s">
        <v>113</v>
      </c>
      <c r="C13">
        <v>2546</v>
      </c>
      <c r="D13">
        <v>10</v>
      </c>
      <c r="E13" s="1">
        <f t="shared" si="1"/>
        <v>2546</v>
      </c>
      <c r="F13" s="1" t="str">
        <f t="shared" si="1"/>
        <v/>
      </c>
      <c r="G13">
        <v>2546</v>
      </c>
      <c r="H13">
        <f t="shared" si="0"/>
        <v>0</v>
      </c>
      <c r="J13" s="4" t="s">
        <v>666</v>
      </c>
      <c r="K13">
        <v>1462</v>
      </c>
      <c r="L13">
        <v>10</v>
      </c>
    </row>
    <row r="14" spans="1:12" x14ac:dyDescent="0.25">
      <c r="A14" t="s">
        <v>65</v>
      </c>
      <c r="B14" t="s">
        <v>113</v>
      </c>
      <c r="C14">
        <v>3887</v>
      </c>
      <c r="D14">
        <v>10</v>
      </c>
      <c r="E14" s="1">
        <f t="shared" si="1"/>
        <v>3887</v>
      </c>
      <c r="F14" s="1" t="str">
        <f t="shared" si="1"/>
        <v/>
      </c>
      <c r="G14">
        <v>3887</v>
      </c>
      <c r="H14">
        <f t="shared" si="0"/>
        <v>0</v>
      </c>
      <c r="J14" s="4" t="s">
        <v>677</v>
      </c>
      <c r="K14">
        <v>761</v>
      </c>
      <c r="L14">
        <v>10</v>
      </c>
    </row>
    <row r="15" spans="1:12" x14ac:dyDescent="0.25">
      <c r="A15" t="s">
        <v>72</v>
      </c>
      <c r="B15" t="s">
        <v>113</v>
      </c>
      <c r="C15">
        <v>2232</v>
      </c>
      <c r="D15">
        <v>13</v>
      </c>
      <c r="E15" s="1" t="str">
        <f t="shared" si="1"/>
        <v/>
      </c>
      <c r="F15" s="1">
        <f t="shared" si="1"/>
        <v>2232</v>
      </c>
      <c r="G15">
        <v>2232</v>
      </c>
      <c r="H15">
        <f t="shared" si="0"/>
        <v>0</v>
      </c>
      <c r="J15" s="4" t="s">
        <v>662</v>
      </c>
      <c r="K15">
        <v>790</v>
      </c>
      <c r="L15">
        <v>10</v>
      </c>
    </row>
    <row r="16" spans="1:12" x14ac:dyDescent="0.25">
      <c r="A16" t="s">
        <v>730</v>
      </c>
      <c r="B16" t="s">
        <v>113</v>
      </c>
      <c r="C16">
        <v>2350</v>
      </c>
      <c r="D16">
        <v>13</v>
      </c>
      <c r="E16" s="1" t="str">
        <f t="shared" si="1"/>
        <v/>
      </c>
      <c r="F16" s="1">
        <f t="shared" si="1"/>
        <v>2350</v>
      </c>
      <c r="G16">
        <v>2350</v>
      </c>
      <c r="H16">
        <f t="shared" si="0"/>
        <v>0</v>
      </c>
      <c r="J16" s="4" t="s">
        <v>749</v>
      </c>
      <c r="K16">
        <v>1127</v>
      </c>
      <c r="L16">
        <v>10</v>
      </c>
    </row>
    <row r="17" spans="1:12" x14ac:dyDescent="0.25">
      <c r="A17" t="s">
        <v>731</v>
      </c>
      <c r="B17" t="s">
        <v>113</v>
      </c>
      <c r="C17">
        <v>9876</v>
      </c>
      <c r="D17">
        <v>10</v>
      </c>
      <c r="E17" s="1">
        <f t="shared" si="1"/>
        <v>9876</v>
      </c>
      <c r="F17" s="1" t="str">
        <f t="shared" si="1"/>
        <v/>
      </c>
      <c r="G17">
        <v>9876</v>
      </c>
      <c r="H17">
        <f t="shared" si="0"/>
        <v>0</v>
      </c>
      <c r="J17" s="4" t="s">
        <v>663</v>
      </c>
      <c r="K17">
        <v>443</v>
      </c>
      <c r="L17">
        <v>10</v>
      </c>
    </row>
    <row r="18" spans="1:12" x14ac:dyDescent="0.25">
      <c r="A18" t="s">
        <v>727</v>
      </c>
      <c r="B18" t="s">
        <v>113</v>
      </c>
      <c r="C18">
        <v>960</v>
      </c>
      <c r="D18">
        <v>13</v>
      </c>
      <c r="E18" s="1" t="str">
        <f t="shared" si="1"/>
        <v/>
      </c>
      <c r="F18" s="1">
        <f t="shared" si="1"/>
        <v>960</v>
      </c>
      <c r="G18">
        <v>1106</v>
      </c>
      <c r="H18">
        <f t="shared" si="0"/>
        <v>146</v>
      </c>
      <c r="I18" t="s">
        <v>745</v>
      </c>
      <c r="J18" s="4" t="s">
        <v>660</v>
      </c>
      <c r="K18">
        <v>877</v>
      </c>
      <c r="L18">
        <v>10</v>
      </c>
    </row>
    <row r="19" spans="1:12" x14ac:dyDescent="0.25">
      <c r="A19" t="s">
        <v>732</v>
      </c>
      <c r="B19" t="s">
        <v>113</v>
      </c>
      <c r="C19">
        <v>2939</v>
      </c>
      <c r="D19">
        <v>13</v>
      </c>
      <c r="E19" s="1" t="str">
        <f t="shared" si="1"/>
        <v/>
      </c>
      <c r="F19" s="1">
        <f t="shared" si="1"/>
        <v>2939</v>
      </c>
      <c r="G19">
        <v>2939</v>
      </c>
      <c r="H19">
        <f t="shared" si="0"/>
        <v>0</v>
      </c>
      <c r="J19" s="4" t="s">
        <v>667</v>
      </c>
      <c r="K19">
        <v>1111</v>
      </c>
      <c r="L19">
        <v>10</v>
      </c>
    </row>
    <row r="20" spans="1:12" x14ac:dyDescent="0.25">
      <c r="A20" t="s">
        <v>91</v>
      </c>
      <c r="B20" t="s">
        <v>113</v>
      </c>
      <c r="C20">
        <v>2057</v>
      </c>
      <c r="D20">
        <v>13</v>
      </c>
      <c r="E20" s="1" t="str">
        <f t="shared" si="1"/>
        <v/>
      </c>
      <c r="F20" s="1">
        <f t="shared" si="1"/>
        <v>2057</v>
      </c>
      <c r="G20">
        <v>2057</v>
      </c>
      <c r="H20">
        <f t="shared" si="0"/>
        <v>0</v>
      </c>
      <c r="J20" s="4" t="s">
        <v>668</v>
      </c>
      <c r="K20">
        <v>953</v>
      </c>
      <c r="L20">
        <v>10</v>
      </c>
    </row>
    <row r="21" spans="1:12" x14ac:dyDescent="0.25">
      <c r="A21" t="s">
        <v>733</v>
      </c>
      <c r="B21" t="s">
        <v>113</v>
      </c>
      <c r="C21">
        <v>3635</v>
      </c>
      <c r="D21">
        <v>10</v>
      </c>
      <c r="E21" s="1">
        <f t="shared" si="1"/>
        <v>3635</v>
      </c>
      <c r="F21" s="1" t="str">
        <f t="shared" si="1"/>
        <v/>
      </c>
      <c r="G21">
        <v>3635</v>
      </c>
      <c r="H21">
        <f t="shared" si="0"/>
        <v>0</v>
      </c>
      <c r="J21" s="29" t="s">
        <v>676</v>
      </c>
      <c r="K21">
        <v>796</v>
      </c>
      <c r="L21" t="s">
        <v>723</v>
      </c>
    </row>
    <row r="22" spans="1:12" x14ac:dyDescent="0.25">
      <c r="A22" t="s">
        <v>734</v>
      </c>
      <c r="B22" t="s">
        <v>113</v>
      </c>
      <c r="C22">
        <v>1891</v>
      </c>
      <c r="D22">
        <v>10</v>
      </c>
      <c r="E22" s="1">
        <f t="shared" si="1"/>
        <v>1891</v>
      </c>
      <c r="F22" s="1" t="str">
        <f t="shared" si="1"/>
        <v/>
      </c>
      <c r="G22">
        <v>1891</v>
      </c>
      <c r="H22">
        <f t="shared" si="0"/>
        <v>0</v>
      </c>
      <c r="J22" s="4" t="s">
        <v>670</v>
      </c>
      <c r="K22">
        <v>1032</v>
      </c>
      <c r="L22">
        <v>13</v>
      </c>
    </row>
    <row r="23" spans="1:12" x14ac:dyDescent="0.25">
      <c r="A23" t="s">
        <v>93</v>
      </c>
      <c r="B23" t="s">
        <v>113</v>
      </c>
      <c r="C23">
        <v>5214</v>
      </c>
      <c r="D23">
        <v>13</v>
      </c>
      <c r="E23" s="1" t="str">
        <f t="shared" si="1"/>
        <v/>
      </c>
      <c r="F23" s="1">
        <f t="shared" si="1"/>
        <v>5214</v>
      </c>
      <c r="G23">
        <v>5214</v>
      </c>
      <c r="H23">
        <f t="shared" si="0"/>
        <v>0</v>
      </c>
    </row>
    <row r="24" spans="1:12" x14ac:dyDescent="0.25">
      <c r="A24" t="s">
        <v>735</v>
      </c>
      <c r="B24" t="s">
        <v>114</v>
      </c>
      <c r="D24">
        <v>10</v>
      </c>
      <c r="E24" s="1">
        <f t="shared" si="1"/>
        <v>0</v>
      </c>
      <c r="F24" s="1" t="str">
        <f t="shared" si="1"/>
        <v/>
      </c>
      <c r="H24">
        <f t="shared" si="0"/>
        <v>0</v>
      </c>
      <c r="J24" s="42" t="s">
        <v>750</v>
      </c>
      <c r="K24" s="42"/>
      <c r="L24" s="42"/>
    </row>
    <row r="25" spans="1:12" x14ac:dyDescent="0.25">
      <c r="A25" t="s">
        <v>736</v>
      </c>
      <c r="B25" t="s">
        <v>114</v>
      </c>
      <c r="D25">
        <v>10</v>
      </c>
      <c r="E25" s="1">
        <f t="shared" si="1"/>
        <v>0</v>
      </c>
      <c r="F25" s="1" t="str">
        <f t="shared" si="1"/>
        <v/>
      </c>
      <c r="H25">
        <f t="shared" si="0"/>
        <v>0</v>
      </c>
      <c r="J25" s="4">
        <v>391450036003010</v>
      </c>
      <c r="K25">
        <v>14</v>
      </c>
      <c r="L25">
        <v>10</v>
      </c>
    </row>
    <row r="26" spans="1:12" x14ac:dyDescent="0.25">
      <c r="A26" t="s">
        <v>737</v>
      </c>
      <c r="B26" t="s">
        <v>114</v>
      </c>
      <c r="D26">
        <v>13</v>
      </c>
      <c r="E26" s="1" t="str">
        <f t="shared" si="1"/>
        <v/>
      </c>
      <c r="F26" s="1">
        <f t="shared" si="1"/>
        <v>0</v>
      </c>
      <c r="H26">
        <f t="shared" si="0"/>
        <v>0</v>
      </c>
      <c r="J26" s="4">
        <v>391450036003011</v>
      </c>
      <c r="K26">
        <v>0</v>
      </c>
      <c r="L26">
        <v>10</v>
      </c>
    </row>
    <row r="27" spans="1:12" x14ac:dyDescent="0.25">
      <c r="A27" t="s">
        <v>738</v>
      </c>
      <c r="B27" t="s">
        <v>114</v>
      </c>
      <c r="D27">
        <v>10</v>
      </c>
      <c r="E27" s="1">
        <f t="shared" si="1"/>
        <v>0</v>
      </c>
      <c r="F27" s="1" t="str">
        <f t="shared" si="1"/>
        <v/>
      </c>
      <c r="H27">
        <f t="shared" si="0"/>
        <v>0</v>
      </c>
      <c r="J27" s="4">
        <v>391450036003012</v>
      </c>
      <c r="K27">
        <v>1</v>
      </c>
      <c r="L27">
        <v>10</v>
      </c>
    </row>
    <row r="28" spans="1:12" x14ac:dyDescent="0.25">
      <c r="A28" t="s">
        <v>739</v>
      </c>
      <c r="B28" t="s">
        <v>114</v>
      </c>
      <c r="D28">
        <v>13</v>
      </c>
      <c r="E28" s="1" t="str">
        <f t="shared" si="1"/>
        <v/>
      </c>
      <c r="F28" s="1">
        <f t="shared" si="1"/>
        <v>0</v>
      </c>
      <c r="H28">
        <f t="shared" si="0"/>
        <v>0</v>
      </c>
      <c r="J28" s="4">
        <v>391450036003017</v>
      </c>
      <c r="K28">
        <v>15</v>
      </c>
      <c r="L28">
        <v>10</v>
      </c>
    </row>
    <row r="29" spans="1:12" x14ac:dyDescent="0.25">
      <c r="A29" t="s">
        <v>740</v>
      </c>
      <c r="B29" t="s">
        <v>114</v>
      </c>
      <c r="D29">
        <v>10</v>
      </c>
      <c r="E29" s="1">
        <f t="shared" si="1"/>
        <v>0</v>
      </c>
      <c r="F29" s="1" t="str">
        <f t="shared" si="1"/>
        <v/>
      </c>
      <c r="H29">
        <f t="shared" si="0"/>
        <v>0</v>
      </c>
      <c r="J29" s="4">
        <v>391450036003008</v>
      </c>
      <c r="K29">
        <v>16</v>
      </c>
      <c r="L29">
        <v>10</v>
      </c>
    </row>
    <row r="30" spans="1:12" x14ac:dyDescent="0.25">
      <c r="A30" t="s">
        <v>741</v>
      </c>
      <c r="B30" t="s">
        <v>114</v>
      </c>
      <c r="D30">
        <v>13</v>
      </c>
      <c r="E30" s="1" t="str">
        <f t="shared" si="1"/>
        <v/>
      </c>
      <c r="F30" s="1">
        <f t="shared" si="1"/>
        <v>0</v>
      </c>
      <c r="H30">
        <f t="shared" si="0"/>
        <v>0</v>
      </c>
      <c r="J30" s="4">
        <v>391450036003013</v>
      </c>
      <c r="K30">
        <v>92</v>
      </c>
      <c r="L30">
        <v>10</v>
      </c>
    </row>
    <row r="31" spans="1:12" x14ac:dyDescent="0.25">
      <c r="A31" t="s">
        <v>742</v>
      </c>
      <c r="B31" t="s">
        <v>114</v>
      </c>
      <c r="D31">
        <v>10</v>
      </c>
      <c r="E31" s="1">
        <f t="shared" si="1"/>
        <v>0</v>
      </c>
      <c r="F31" s="1" t="str">
        <f t="shared" si="1"/>
        <v/>
      </c>
      <c r="H31">
        <f t="shared" si="0"/>
        <v>0</v>
      </c>
      <c r="J31" s="4">
        <v>391450036003019</v>
      </c>
      <c r="K31">
        <v>22</v>
      </c>
      <c r="L31">
        <v>10</v>
      </c>
    </row>
    <row r="32" spans="1:12" x14ac:dyDescent="0.25">
      <c r="A32" t="s">
        <v>743</v>
      </c>
      <c r="B32" t="s">
        <v>114</v>
      </c>
      <c r="D32">
        <v>13</v>
      </c>
      <c r="E32" s="1" t="str">
        <f t="shared" si="1"/>
        <v/>
      </c>
      <c r="F32" s="1">
        <f t="shared" si="1"/>
        <v>0</v>
      </c>
      <c r="H32">
        <f t="shared" si="0"/>
        <v>0</v>
      </c>
      <c r="J32" s="4">
        <v>391450036003018</v>
      </c>
      <c r="K32">
        <v>0</v>
      </c>
      <c r="L32">
        <v>10</v>
      </c>
    </row>
    <row r="33" spans="1:12" x14ac:dyDescent="0.25">
      <c r="A33" t="s">
        <v>744</v>
      </c>
      <c r="B33" t="s">
        <v>114</v>
      </c>
      <c r="D33">
        <v>10</v>
      </c>
      <c r="E33" s="1">
        <f t="shared" si="1"/>
        <v>0</v>
      </c>
      <c r="F33" s="1" t="str">
        <f t="shared" si="1"/>
        <v/>
      </c>
      <c r="H33">
        <f t="shared" si="0"/>
        <v>0</v>
      </c>
      <c r="J33" s="4">
        <v>391450036003007</v>
      </c>
      <c r="K33">
        <v>6</v>
      </c>
      <c r="L33">
        <v>10</v>
      </c>
    </row>
    <row r="34" spans="1:12" x14ac:dyDescent="0.25">
      <c r="C34">
        <f>SUM(C3:C33)</f>
        <v>74008</v>
      </c>
      <c r="E34">
        <f>SUM(E3:E33)</f>
        <v>51842</v>
      </c>
      <c r="F34">
        <f>SUM(F3:F33)</f>
        <v>22166</v>
      </c>
      <c r="H34">
        <f>SUM(H3:H33)</f>
        <v>0</v>
      </c>
      <c r="J34" s="4">
        <v>391450036003014</v>
      </c>
      <c r="K34">
        <v>0</v>
      </c>
      <c r="L34">
        <v>10</v>
      </c>
    </row>
    <row r="35" spans="1:12" x14ac:dyDescent="0.25">
      <c r="C35" t="str">
        <f>IF(C34=A1,"GOOD!")</f>
        <v>GOOD!</v>
      </c>
      <c r="E35" s="1" t="str">
        <f>IF(E34+F34=A1,"GOOD!")</f>
        <v>GOOD!</v>
      </c>
      <c r="J35" s="4">
        <v>391450036003020</v>
      </c>
      <c r="K35">
        <v>6</v>
      </c>
      <c r="L35">
        <v>10</v>
      </c>
    </row>
    <row r="36" spans="1:12" x14ac:dyDescent="0.25">
      <c r="J36" s="4">
        <v>391450036003028</v>
      </c>
      <c r="K36">
        <v>0</v>
      </c>
      <c r="L36">
        <v>10</v>
      </c>
    </row>
    <row r="37" spans="1:12" x14ac:dyDescent="0.25">
      <c r="J37" s="4">
        <v>391450036003016</v>
      </c>
      <c r="K37">
        <v>9</v>
      </c>
      <c r="L37">
        <v>10</v>
      </c>
    </row>
    <row r="38" spans="1:12" x14ac:dyDescent="0.25">
      <c r="J38" s="4">
        <v>391450036003006</v>
      </c>
      <c r="K38">
        <v>9</v>
      </c>
      <c r="L38">
        <v>10</v>
      </c>
    </row>
    <row r="39" spans="1:12" x14ac:dyDescent="0.25">
      <c r="J39" s="4">
        <v>391450036003001</v>
      </c>
      <c r="K39">
        <v>0</v>
      </c>
      <c r="L39">
        <v>10</v>
      </c>
    </row>
    <row r="40" spans="1:12" x14ac:dyDescent="0.25">
      <c r="J40" s="4">
        <v>391450036003000</v>
      </c>
      <c r="K40">
        <v>0</v>
      </c>
      <c r="L40">
        <v>10</v>
      </c>
    </row>
    <row r="41" spans="1:12" x14ac:dyDescent="0.25">
      <c r="J41" s="4">
        <v>391450036003009</v>
      </c>
      <c r="K41">
        <v>5</v>
      </c>
      <c r="L41">
        <v>13</v>
      </c>
    </row>
    <row r="42" spans="1:12" x14ac:dyDescent="0.25">
      <c r="J42" s="4">
        <v>391450036003003</v>
      </c>
      <c r="K42">
        <v>0</v>
      </c>
      <c r="L42">
        <v>13</v>
      </c>
    </row>
    <row r="43" spans="1:12" x14ac:dyDescent="0.25">
      <c r="J43" s="4">
        <v>391450036003002</v>
      </c>
      <c r="K43">
        <v>38</v>
      </c>
      <c r="L43">
        <v>13</v>
      </c>
    </row>
    <row r="44" spans="1:12" x14ac:dyDescent="0.25">
      <c r="J44" s="4">
        <v>391450037002031</v>
      </c>
      <c r="K44">
        <v>0</v>
      </c>
      <c r="L44">
        <v>13</v>
      </c>
    </row>
    <row r="45" spans="1:12" x14ac:dyDescent="0.25">
      <c r="J45" s="4">
        <v>391450037002030</v>
      </c>
      <c r="K45">
        <v>0</v>
      </c>
      <c r="L45">
        <v>13</v>
      </c>
    </row>
    <row r="46" spans="1:12" x14ac:dyDescent="0.25">
      <c r="J46" s="4">
        <v>391450037002029</v>
      </c>
      <c r="K46">
        <v>0</v>
      </c>
      <c r="L46">
        <v>13</v>
      </c>
    </row>
    <row r="47" spans="1:12" x14ac:dyDescent="0.25">
      <c r="J47" s="4">
        <v>391450036003004</v>
      </c>
      <c r="K47">
        <v>9</v>
      </c>
      <c r="L47">
        <v>13</v>
      </c>
    </row>
    <row r="48" spans="1:12" x14ac:dyDescent="0.25">
      <c r="J48" s="4">
        <v>391450036003005</v>
      </c>
      <c r="K48">
        <v>0</v>
      </c>
      <c r="L48">
        <v>13</v>
      </c>
    </row>
    <row r="49" spans="10:12" x14ac:dyDescent="0.25">
      <c r="J49" s="4">
        <v>391450037002032</v>
      </c>
      <c r="K49">
        <v>1</v>
      </c>
      <c r="L49">
        <v>13</v>
      </c>
    </row>
    <row r="50" spans="10:12" x14ac:dyDescent="0.25">
      <c r="J50" s="4">
        <v>391450037002017</v>
      </c>
      <c r="K50">
        <v>56</v>
      </c>
      <c r="L50">
        <v>13</v>
      </c>
    </row>
    <row r="51" spans="10:12" x14ac:dyDescent="0.25">
      <c r="J51" s="4">
        <v>391450037002018</v>
      </c>
      <c r="K51">
        <v>19</v>
      </c>
      <c r="L51">
        <v>13</v>
      </c>
    </row>
    <row r="52" spans="10:12" x14ac:dyDescent="0.25">
      <c r="J52" s="4">
        <v>391450037002019</v>
      </c>
      <c r="K52">
        <v>43</v>
      </c>
      <c r="L52">
        <v>13</v>
      </c>
    </row>
    <row r="53" spans="10:12" x14ac:dyDescent="0.25">
      <c r="J53" s="4">
        <v>391450037002020</v>
      </c>
      <c r="K53">
        <v>10</v>
      </c>
      <c r="L53">
        <v>13</v>
      </c>
    </row>
    <row r="54" spans="10:12" x14ac:dyDescent="0.25">
      <c r="J54" s="4">
        <v>391450037002021</v>
      </c>
      <c r="K54">
        <v>10</v>
      </c>
      <c r="L54">
        <v>13</v>
      </c>
    </row>
    <row r="55" spans="10:12" x14ac:dyDescent="0.25">
      <c r="J55" s="4">
        <v>391450037002022</v>
      </c>
      <c r="K55">
        <v>44</v>
      </c>
      <c r="L55">
        <v>13</v>
      </c>
    </row>
    <row r="56" spans="10:12" x14ac:dyDescent="0.25">
      <c r="J56" s="4">
        <v>391450037002023</v>
      </c>
      <c r="K56">
        <v>0</v>
      </c>
      <c r="L56">
        <v>13</v>
      </c>
    </row>
    <row r="57" spans="10:12" x14ac:dyDescent="0.25">
      <c r="J57" s="4">
        <v>391450037002024</v>
      </c>
      <c r="K57">
        <v>0</v>
      </c>
      <c r="L57">
        <v>13</v>
      </c>
    </row>
    <row r="58" spans="10:12" x14ac:dyDescent="0.25">
      <c r="J58" s="4">
        <v>391450037002011</v>
      </c>
      <c r="K58">
        <v>11</v>
      </c>
      <c r="L58">
        <v>13</v>
      </c>
    </row>
    <row r="59" spans="10:12" x14ac:dyDescent="0.25">
      <c r="J59" s="4">
        <v>391450037002018</v>
      </c>
      <c r="K59">
        <v>3</v>
      </c>
      <c r="L59">
        <v>13</v>
      </c>
    </row>
    <row r="60" spans="10:12" x14ac:dyDescent="0.25">
      <c r="J60" s="4">
        <v>391450037002013</v>
      </c>
      <c r="K60">
        <v>5</v>
      </c>
      <c r="L60">
        <v>13</v>
      </c>
    </row>
    <row r="61" spans="10:12" x14ac:dyDescent="0.25">
      <c r="J61" s="4">
        <v>391450037002014</v>
      </c>
      <c r="K61">
        <v>4</v>
      </c>
      <c r="L61">
        <v>13</v>
      </c>
    </row>
    <row r="62" spans="10:12" x14ac:dyDescent="0.25">
      <c r="J62" s="4">
        <v>391450037002015</v>
      </c>
      <c r="K62">
        <v>264</v>
      </c>
      <c r="L62">
        <v>13</v>
      </c>
    </row>
    <row r="63" spans="10:12" x14ac:dyDescent="0.25">
      <c r="J63" s="4">
        <v>391450037002005</v>
      </c>
      <c r="K63">
        <v>9</v>
      </c>
      <c r="L63">
        <v>13</v>
      </c>
    </row>
    <row r="64" spans="10:12" x14ac:dyDescent="0.25">
      <c r="J64" s="4">
        <v>391450037002006</v>
      </c>
      <c r="K64">
        <v>0</v>
      </c>
      <c r="L64">
        <v>13</v>
      </c>
    </row>
    <row r="65" spans="10:12" x14ac:dyDescent="0.25">
      <c r="J65" s="4">
        <v>391450037002007</v>
      </c>
      <c r="K65">
        <v>25</v>
      </c>
      <c r="L65">
        <v>13</v>
      </c>
    </row>
    <row r="66" spans="10:12" x14ac:dyDescent="0.25">
      <c r="J66" s="4">
        <v>391450037002025</v>
      </c>
      <c r="K66">
        <v>0</v>
      </c>
      <c r="L66">
        <v>13</v>
      </c>
    </row>
    <row r="67" spans="10:12" x14ac:dyDescent="0.25">
      <c r="J67" s="4">
        <v>391450037002026</v>
      </c>
      <c r="K67">
        <v>15</v>
      </c>
      <c r="L67">
        <v>13</v>
      </c>
    </row>
    <row r="68" spans="10:12" x14ac:dyDescent="0.25">
      <c r="J68" s="4">
        <v>391450037002027</v>
      </c>
      <c r="K68">
        <v>22</v>
      </c>
      <c r="L68">
        <v>13</v>
      </c>
    </row>
    <row r="69" spans="10:12" x14ac:dyDescent="0.25">
      <c r="J69" s="4">
        <v>391450037002028</v>
      </c>
      <c r="K69">
        <v>13</v>
      </c>
      <c r="L69">
        <v>13</v>
      </c>
    </row>
    <row r="70" spans="10:12" x14ac:dyDescent="0.25">
      <c r="J70" s="4" t="s">
        <v>751</v>
      </c>
      <c r="K70">
        <f>SUM(K25:K40)</f>
        <v>190</v>
      </c>
    </row>
    <row r="71" spans="10:12" x14ac:dyDescent="0.25">
      <c r="J71" s="4" t="s">
        <v>752</v>
      </c>
      <c r="K71">
        <f>SUM(K41:K69)</f>
        <v>606</v>
      </c>
    </row>
  </sheetData>
  <autoFilter ref="A2:F71"/>
  <mergeCells count="2">
    <mergeCell ref="J2:L2"/>
    <mergeCell ref="J24:L2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workbookViewId="0">
      <selection activeCell="A2" sqref="A2:F24"/>
    </sheetView>
  </sheetViews>
  <sheetFormatPr defaultRowHeight="15" x14ac:dyDescent="0.25"/>
  <cols>
    <col min="1" max="1" width="24.28515625" bestFit="1" customWidth="1"/>
    <col min="2" max="2" width="9.5703125" bestFit="1" customWidth="1"/>
    <col min="3" max="3" width="13" bestFit="1" customWidth="1"/>
    <col min="4" max="4" width="9.5703125" bestFit="1" customWidth="1"/>
    <col min="5" max="6" width="22.42578125" bestFit="1" customWidth="1"/>
    <col min="11" max="11" width="16.140625" style="4" bestFit="1" customWidth="1"/>
    <col min="12" max="12" width="10.7109375" bestFit="1" customWidth="1"/>
  </cols>
  <sheetData>
    <row r="1" spans="1:13" x14ac:dyDescent="0.25">
      <c r="A1" s="1">
        <f>Sheet1!B76</f>
        <v>48230</v>
      </c>
      <c r="E1" s="8">
        <v>11</v>
      </c>
      <c r="F1" s="8">
        <v>14</v>
      </c>
      <c r="K1" s="42" t="s">
        <v>782</v>
      </c>
      <c r="L1" s="42"/>
      <c r="M1" s="42"/>
    </row>
    <row r="2" spans="1:13" x14ac:dyDescent="0.25">
      <c r="A2" s="37" t="s">
        <v>108</v>
      </c>
      <c r="B2" s="37" t="s">
        <v>109</v>
      </c>
      <c r="C2" s="38" t="s">
        <v>98</v>
      </c>
      <c r="D2" s="38" t="s">
        <v>110</v>
      </c>
      <c r="E2" s="13" t="s">
        <v>876</v>
      </c>
      <c r="F2" s="13" t="s">
        <v>884</v>
      </c>
      <c r="G2" s="7"/>
      <c r="H2" s="7"/>
      <c r="K2" s="4" t="s">
        <v>210</v>
      </c>
      <c r="L2" t="s">
        <v>98</v>
      </c>
      <c r="M2" t="s">
        <v>110</v>
      </c>
    </row>
    <row r="3" spans="1:13" x14ac:dyDescent="0.25">
      <c r="A3" s="7" t="s">
        <v>757</v>
      </c>
      <c r="B3" s="7" t="s">
        <v>111</v>
      </c>
      <c r="C3" s="7">
        <v>20589</v>
      </c>
      <c r="D3" s="7">
        <v>14</v>
      </c>
      <c r="E3" s="1" t="str">
        <f t="shared" ref="E3:F23" si="0">IF($D3=E$1,$C3,"")</f>
        <v/>
      </c>
      <c r="F3" s="1">
        <f t="shared" si="0"/>
        <v>20589</v>
      </c>
      <c r="G3" s="7"/>
      <c r="H3" s="7">
        <f t="shared" ref="H3:H27" si="1">G3-C3</f>
        <v>-20589</v>
      </c>
      <c r="K3" s="29" t="s">
        <v>771</v>
      </c>
      <c r="L3">
        <v>1596</v>
      </c>
      <c r="M3" t="s">
        <v>756</v>
      </c>
    </row>
    <row r="4" spans="1:13" x14ac:dyDescent="0.25">
      <c r="A4" s="7" t="s">
        <v>758</v>
      </c>
      <c r="B4" t="s">
        <v>112</v>
      </c>
      <c r="C4">
        <v>1470</v>
      </c>
      <c r="D4">
        <v>11</v>
      </c>
      <c r="E4" s="1">
        <f t="shared" si="0"/>
        <v>1470</v>
      </c>
      <c r="F4" s="1" t="str">
        <f t="shared" si="0"/>
        <v/>
      </c>
      <c r="H4" s="7">
        <f t="shared" si="1"/>
        <v>-1470</v>
      </c>
    </row>
    <row r="5" spans="1:13" x14ac:dyDescent="0.25">
      <c r="A5" s="7" t="s">
        <v>759</v>
      </c>
      <c r="B5" t="s">
        <v>112</v>
      </c>
      <c r="C5">
        <v>1155</v>
      </c>
      <c r="D5">
        <v>11</v>
      </c>
      <c r="E5" s="1">
        <f t="shared" si="0"/>
        <v>1155</v>
      </c>
      <c r="F5" s="1" t="str">
        <f t="shared" si="0"/>
        <v/>
      </c>
      <c r="H5" s="7">
        <f t="shared" si="1"/>
        <v>-1155</v>
      </c>
      <c r="K5" s="42" t="s">
        <v>783</v>
      </c>
      <c r="L5" s="42"/>
      <c r="M5" s="42"/>
    </row>
    <row r="6" spans="1:13" x14ac:dyDescent="0.25">
      <c r="A6" s="7" t="s">
        <v>760</v>
      </c>
      <c r="B6" t="s">
        <v>112</v>
      </c>
      <c r="C6">
        <v>1590</v>
      </c>
      <c r="D6">
        <v>11</v>
      </c>
      <c r="E6" s="1">
        <f t="shared" si="0"/>
        <v>1590</v>
      </c>
      <c r="F6" s="1" t="str">
        <f t="shared" si="0"/>
        <v/>
      </c>
      <c r="H6" s="7">
        <f t="shared" si="1"/>
        <v>-1590</v>
      </c>
      <c r="K6" s="4" t="s">
        <v>224</v>
      </c>
      <c r="L6" t="s">
        <v>98</v>
      </c>
      <c r="M6" t="s">
        <v>110</v>
      </c>
    </row>
    <row r="7" spans="1:13" x14ac:dyDescent="0.25">
      <c r="A7" s="7" t="s">
        <v>761</v>
      </c>
      <c r="B7" t="s">
        <v>112</v>
      </c>
      <c r="C7">
        <v>1441</v>
      </c>
      <c r="D7">
        <v>11</v>
      </c>
      <c r="E7" s="1">
        <f t="shared" si="0"/>
        <v>1441</v>
      </c>
      <c r="F7" s="1" t="str">
        <f t="shared" si="0"/>
        <v/>
      </c>
      <c r="H7" s="7">
        <f t="shared" si="1"/>
        <v>-1441</v>
      </c>
      <c r="K7" s="4">
        <v>391499716001020</v>
      </c>
      <c r="L7">
        <v>42</v>
      </c>
      <c r="M7">
        <v>11</v>
      </c>
    </row>
    <row r="8" spans="1:13" x14ac:dyDescent="0.25">
      <c r="A8" s="7" t="s">
        <v>762</v>
      </c>
      <c r="B8" t="s">
        <v>112</v>
      </c>
      <c r="C8">
        <v>164</v>
      </c>
      <c r="D8">
        <v>11</v>
      </c>
      <c r="E8" s="1">
        <f t="shared" si="0"/>
        <v>164</v>
      </c>
      <c r="F8" s="1" t="str">
        <f t="shared" si="0"/>
        <v/>
      </c>
      <c r="H8" s="7">
        <f t="shared" si="1"/>
        <v>-164</v>
      </c>
      <c r="K8" s="4">
        <v>391499716001019</v>
      </c>
      <c r="L8">
        <v>36</v>
      </c>
      <c r="M8">
        <v>11</v>
      </c>
    </row>
    <row r="9" spans="1:13" x14ac:dyDescent="0.25">
      <c r="A9" s="7" t="s">
        <v>763</v>
      </c>
      <c r="B9" t="s">
        <v>112</v>
      </c>
      <c r="C9">
        <v>162</v>
      </c>
      <c r="D9">
        <v>14</v>
      </c>
      <c r="E9" s="1" t="str">
        <f t="shared" si="0"/>
        <v/>
      </c>
      <c r="F9" s="1">
        <f t="shared" si="0"/>
        <v>162</v>
      </c>
      <c r="H9" s="7">
        <f t="shared" si="1"/>
        <v>-162</v>
      </c>
      <c r="K9" s="4">
        <v>391499716001044</v>
      </c>
      <c r="L9">
        <v>12</v>
      </c>
      <c r="M9">
        <v>14</v>
      </c>
    </row>
    <row r="10" spans="1:13" x14ac:dyDescent="0.25">
      <c r="A10" s="7" t="s">
        <v>764</v>
      </c>
      <c r="B10" t="s">
        <v>112</v>
      </c>
      <c r="C10">
        <v>0</v>
      </c>
      <c r="D10">
        <v>11</v>
      </c>
      <c r="E10" s="1">
        <f t="shared" si="0"/>
        <v>0</v>
      </c>
      <c r="F10" s="1" t="str">
        <f t="shared" si="0"/>
        <v/>
      </c>
      <c r="H10" s="7">
        <f t="shared" si="1"/>
        <v>0</v>
      </c>
      <c r="K10" s="4">
        <v>391499717001011</v>
      </c>
      <c r="L10">
        <v>39</v>
      </c>
      <c r="M10">
        <v>14</v>
      </c>
    </row>
    <row r="11" spans="1:13" x14ac:dyDescent="0.25">
      <c r="A11" s="7" t="s">
        <v>765</v>
      </c>
      <c r="B11" t="s">
        <v>112</v>
      </c>
      <c r="C11">
        <v>308</v>
      </c>
      <c r="D11">
        <v>11</v>
      </c>
      <c r="E11" s="1">
        <f t="shared" si="0"/>
        <v>308</v>
      </c>
      <c r="F11" s="1" t="str">
        <f t="shared" si="0"/>
        <v/>
      </c>
      <c r="H11" s="7">
        <f t="shared" si="1"/>
        <v>-308</v>
      </c>
      <c r="K11" s="4">
        <v>391499717001010</v>
      </c>
      <c r="L11">
        <v>12</v>
      </c>
      <c r="M11">
        <v>14</v>
      </c>
    </row>
    <row r="12" spans="1:13" x14ac:dyDescent="0.25">
      <c r="A12" s="7" t="s">
        <v>766</v>
      </c>
      <c r="B12" t="s">
        <v>112</v>
      </c>
      <c r="C12">
        <v>712</v>
      </c>
      <c r="D12">
        <v>14</v>
      </c>
      <c r="E12" s="1" t="str">
        <f t="shared" si="0"/>
        <v/>
      </c>
      <c r="F12" s="1">
        <f t="shared" si="0"/>
        <v>712</v>
      </c>
      <c r="H12" s="7">
        <f t="shared" si="1"/>
        <v>-712</v>
      </c>
      <c r="K12" s="4">
        <v>391499717001009</v>
      </c>
      <c r="L12">
        <v>36</v>
      </c>
      <c r="M12">
        <v>14</v>
      </c>
    </row>
    <row r="13" spans="1:13" x14ac:dyDescent="0.25">
      <c r="A13" s="7" t="s">
        <v>37</v>
      </c>
      <c r="B13" t="s">
        <v>113</v>
      </c>
      <c r="C13">
        <v>957</v>
      </c>
      <c r="D13">
        <v>14</v>
      </c>
      <c r="E13" s="1" t="str">
        <f t="shared" si="0"/>
        <v/>
      </c>
      <c r="F13" s="1">
        <f t="shared" si="0"/>
        <v>957</v>
      </c>
      <c r="G13">
        <v>20317</v>
      </c>
      <c r="H13" s="7">
        <f t="shared" si="1"/>
        <v>19360</v>
      </c>
      <c r="I13" t="s">
        <v>775</v>
      </c>
      <c r="K13" s="4">
        <v>391499717001008</v>
      </c>
      <c r="L13">
        <v>4</v>
      </c>
      <c r="M13">
        <v>14</v>
      </c>
    </row>
    <row r="14" spans="1:13" x14ac:dyDescent="0.25">
      <c r="A14" s="7" t="s">
        <v>767</v>
      </c>
      <c r="B14" t="s">
        <v>113</v>
      </c>
      <c r="C14">
        <v>2000</v>
      </c>
      <c r="D14">
        <v>14</v>
      </c>
      <c r="E14" s="1" t="str">
        <f t="shared" si="0"/>
        <v/>
      </c>
      <c r="F14" s="1">
        <f t="shared" si="0"/>
        <v>2000</v>
      </c>
      <c r="G14">
        <v>2000</v>
      </c>
      <c r="H14" s="7">
        <f t="shared" si="1"/>
        <v>0</v>
      </c>
      <c r="K14" s="4">
        <v>391499717001014</v>
      </c>
      <c r="L14">
        <v>29</v>
      </c>
      <c r="M14">
        <v>14</v>
      </c>
    </row>
    <row r="15" spans="1:13" x14ac:dyDescent="0.25">
      <c r="A15" s="7" t="s">
        <v>768</v>
      </c>
      <c r="B15" t="s">
        <v>113</v>
      </c>
      <c r="C15">
        <v>1372</v>
      </c>
      <c r="D15">
        <v>11</v>
      </c>
      <c r="E15" s="1">
        <f t="shared" si="0"/>
        <v>1372</v>
      </c>
      <c r="F15" s="1" t="str">
        <f t="shared" si="0"/>
        <v/>
      </c>
      <c r="G15">
        <v>3379</v>
      </c>
      <c r="H15" s="7">
        <f t="shared" si="1"/>
        <v>2007</v>
      </c>
      <c r="I15" t="s">
        <v>776</v>
      </c>
      <c r="K15" s="4">
        <v>391499717001013</v>
      </c>
      <c r="L15">
        <v>44</v>
      </c>
      <c r="M15">
        <v>14</v>
      </c>
    </row>
    <row r="16" spans="1:13" x14ac:dyDescent="0.25">
      <c r="A16" s="7" t="s">
        <v>45</v>
      </c>
      <c r="B16" t="s">
        <v>113</v>
      </c>
      <c r="C16">
        <v>1627</v>
      </c>
      <c r="D16">
        <v>11</v>
      </c>
      <c r="E16" s="1">
        <f t="shared" si="0"/>
        <v>1627</v>
      </c>
      <c r="F16" s="1" t="str">
        <f t="shared" si="0"/>
        <v/>
      </c>
      <c r="G16">
        <v>3457</v>
      </c>
      <c r="H16" s="7">
        <f t="shared" si="1"/>
        <v>1830</v>
      </c>
      <c r="I16" t="s">
        <v>775</v>
      </c>
      <c r="K16" s="4">
        <v>391499717001012</v>
      </c>
      <c r="L16">
        <v>38</v>
      </c>
      <c r="M16">
        <v>14</v>
      </c>
    </row>
    <row r="17" spans="1:13" x14ac:dyDescent="0.25">
      <c r="A17" s="7" t="s">
        <v>294</v>
      </c>
      <c r="B17" t="s">
        <v>113</v>
      </c>
      <c r="C17">
        <v>903</v>
      </c>
      <c r="D17">
        <v>14</v>
      </c>
      <c r="E17" s="1" t="str">
        <f t="shared" si="0"/>
        <v/>
      </c>
      <c r="F17" s="1">
        <f t="shared" si="0"/>
        <v>903</v>
      </c>
      <c r="G17">
        <v>903</v>
      </c>
      <c r="H17" s="7">
        <f t="shared" si="1"/>
        <v>0</v>
      </c>
      <c r="K17" s="4">
        <v>391499717001017</v>
      </c>
      <c r="L17">
        <v>22</v>
      </c>
      <c r="M17">
        <v>14</v>
      </c>
    </row>
    <row r="18" spans="1:13" x14ac:dyDescent="0.25">
      <c r="A18" s="7" t="s">
        <v>15</v>
      </c>
      <c r="B18" t="s">
        <v>113</v>
      </c>
      <c r="C18">
        <v>973</v>
      </c>
      <c r="D18">
        <v>11</v>
      </c>
      <c r="E18" s="1">
        <f t="shared" si="0"/>
        <v>973</v>
      </c>
      <c r="F18" s="1" t="str">
        <f t="shared" si="0"/>
        <v/>
      </c>
      <c r="G18">
        <v>2414</v>
      </c>
      <c r="H18" s="7">
        <f t="shared" si="1"/>
        <v>1441</v>
      </c>
      <c r="I18" t="s">
        <v>780</v>
      </c>
      <c r="K18" s="4">
        <v>391499717001016</v>
      </c>
      <c r="L18">
        <v>26</v>
      </c>
      <c r="M18">
        <v>14</v>
      </c>
    </row>
    <row r="19" spans="1:13" x14ac:dyDescent="0.25">
      <c r="A19" s="7" t="s">
        <v>769</v>
      </c>
      <c r="B19" t="s">
        <v>113</v>
      </c>
      <c r="C19">
        <v>1938</v>
      </c>
      <c r="D19">
        <v>14</v>
      </c>
      <c r="E19" s="1" t="str">
        <f t="shared" si="0"/>
        <v/>
      </c>
      <c r="F19" s="1">
        <f t="shared" si="0"/>
        <v>1938</v>
      </c>
      <c r="G19">
        <v>2650</v>
      </c>
      <c r="H19" s="7">
        <f t="shared" si="1"/>
        <v>712</v>
      </c>
      <c r="I19" t="s">
        <v>779</v>
      </c>
      <c r="K19" s="4">
        <v>391499717001026</v>
      </c>
      <c r="L19">
        <v>40</v>
      </c>
      <c r="M19">
        <v>14</v>
      </c>
    </row>
    <row r="20" spans="1:13" x14ac:dyDescent="0.25">
      <c r="A20" s="7" t="s">
        <v>770</v>
      </c>
      <c r="B20" t="s">
        <v>113</v>
      </c>
      <c r="C20">
        <v>1788</v>
      </c>
      <c r="D20">
        <v>11</v>
      </c>
      <c r="E20" s="1">
        <f t="shared" si="0"/>
        <v>1788</v>
      </c>
      <c r="F20" s="1" t="str">
        <f t="shared" si="0"/>
        <v/>
      </c>
      <c r="G20">
        <v>3378</v>
      </c>
      <c r="H20" s="7">
        <f t="shared" si="1"/>
        <v>1590</v>
      </c>
      <c r="I20" t="s">
        <v>777</v>
      </c>
      <c r="K20" s="4">
        <v>391499717001025</v>
      </c>
      <c r="L20">
        <v>18</v>
      </c>
      <c r="M20">
        <v>14</v>
      </c>
    </row>
    <row r="21" spans="1:13" x14ac:dyDescent="0.25">
      <c r="A21" s="7" t="s">
        <v>165</v>
      </c>
      <c r="B21" t="s">
        <v>113</v>
      </c>
      <c r="C21">
        <v>1087</v>
      </c>
      <c r="D21">
        <v>14</v>
      </c>
      <c r="E21" s="1" t="str">
        <f t="shared" si="0"/>
        <v/>
      </c>
      <c r="F21" s="1">
        <f t="shared" si="0"/>
        <v>1087</v>
      </c>
      <c r="G21">
        <v>1087</v>
      </c>
      <c r="H21" s="7">
        <f t="shared" si="1"/>
        <v>0</v>
      </c>
      <c r="K21" s="4">
        <v>391499717001024</v>
      </c>
      <c r="L21">
        <v>6</v>
      </c>
      <c r="M21">
        <v>14</v>
      </c>
    </row>
    <row r="22" spans="1:13" x14ac:dyDescent="0.25">
      <c r="A22" s="7" t="s">
        <v>76</v>
      </c>
      <c r="B22" t="s">
        <v>113</v>
      </c>
      <c r="C22">
        <v>974</v>
      </c>
      <c r="D22">
        <v>14</v>
      </c>
      <c r="E22" s="1" t="str">
        <f t="shared" si="0"/>
        <v/>
      </c>
      <c r="F22" s="1">
        <f t="shared" si="0"/>
        <v>974</v>
      </c>
      <c r="G22">
        <v>982</v>
      </c>
      <c r="H22" s="7">
        <f t="shared" si="1"/>
        <v>8</v>
      </c>
      <c r="I22" t="s">
        <v>775</v>
      </c>
      <c r="K22" s="4">
        <v>391499717001030</v>
      </c>
      <c r="L22">
        <v>21</v>
      </c>
      <c r="M22">
        <v>14</v>
      </c>
    </row>
    <row r="23" spans="1:13" x14ac:dyDescent="0.25">
      <c r="A23" s="7" t="s">
        <v>619</v>
      </c>
      <c r="B23" t="s">
        <v>113</v>
      </c>
      <c r="C23">
        <v>1768</v>
      </c>
      <c r="D23">
        <v>11</v>
      </c>
      <c r="E23" s="1">
        <f t="shared" si="0"/>
        <v>1768</v>
      </c>
      <c r="F23" s="1" t="str">
        <f t="shared" si="0"/>
        <v/>
      </c>
      <c r="G23">
        <v>2076</v>
      </c>
      <c r="H23" s="7">
        <f t="shared" si="1"/>
        <v>308</v>
      </c>
      <c r="I23" t="s">
        <v>778</v>
      </c>
      <c r="K23" s="4">
        <v>391499717001018</v>
      </c>
      <c r="L23">
        <v>23</v>
      </c>
      <c r="M23">
        <v>14</v>
      </c>
    </row>
    <row r="24" spans="1:13" x14ac:dyDescent="0.25">
      <c r="A24" s="2" t="s">
        <v>771</v>
      </c>
      <c r="B24" t="s">
        <v>113</v>
      </c>
      <c r="C24">
        <v>1596</v>
      </c>
      <c r="D24" t="s">
        <v>756</v>
      </c>
      <c r="E24" s="1">
        <f>L72</f>
        <v>78</v>
      </c>
      <c r="F24" s="1">
        <f>L73</f>
        <v>1518</v>
      </c>
      <c r="G24">
        <v>1605</v>
      </c>
      <c r="H24" s="7">
        <f t="shared" si="1"/>
        <v>9</v>
      </c>
      <c r="I24" t="s">
        <v>775</v>
      </c>
      <c r="K24" s="4">
        <v>391499717001023</v>
      </c>
      <c r="L24">
        <v>15</v>
      </c>
      <c r="M24">
        <v>14</v>
      </c>
    </row>
    <row r="25" spans="1:13" x14ac:dyDescent="0.25">
      <c r="A25" s="7" t="s">
        <v>772</v>
      </c>
      <c r="B25" t="s">
        <v>113</v>
      </c>
      <c r="C25">
        <v>1919</v>
      </c>
      <c r="D25">
        <v>11</v>
      </c>
      <c r="E25" s="1">
        <f t="shared" ref="E25:F27" si="2">IF($D25=E$1,$C25,"")</f>
        <v>1919</v>
      </c>
      <c r="F25" s="1" t="str">
        <f t="shared" si="2"/>
        <v/>
      </c>
      <c r="G25">
        <v>2083</v>
      </c>
      <c r="H25" s="7">
        <f t="shared" si="1"/>
        <v>164</v>
      </c>
      <c r="I25" t="s">
        <v>781</v>
      </c>
      <c r="K25" s="4">
        <v>391499717001019</v>
      </c>
      <c r="L25">
        <v>43</v>
      </c>
      <c r="M25">
        <v>14</v>
      </c>
    </row>
    <row r="26" spans="1:13" x14ac:dyDescent="0.25">
      <c r="A26" s="7" t="s">
        <v>93</v>
      </c>
      <c r="B26" t="s">
        <v>113</v>
      </c>
      <c r="C26">
        <v>1737</v>
      </c>
      <c r="D26">
        <v>14</v>
      </c>
      <c r="E26" s="1" t="str">
        <f t="shared" si="2"/>
        <v/>
      </c>
      <c r="F26" s="1">
        <f t="shared" si="2"/>
        <v>1737</v>
      </c>
      <c r="G26">
        <v>1899</v>
      </c>
      <c r="H26" s="7">
        <f t="shared" si="1"/>
        <v>162</v>
      </c>
      <c r="I26" t="s">
        <v>774</v>
      </c>
      <c r="K26" s="4">
        <v>391499717001022</v>
      </c>
      <c r="L26">
        <v>17</v>
      </c>
      <c r="M26">
        <v>14</v>
      </c>
    </row>
    <row r="27" spans="1:13" x14ac:dyDescent="0.25">
      <c r="A27" s="7" t="s">
        <v>773</v>
      </c>
      <c r="B27" t="s">
        <v>114</v>
      </c>
      <c r="D27">
        <v>14</v>
      </c>
      <c r="E27" s="1" t="str">
        <f t="shared" si="2"/>
        <v/>
      </c>
      <c r="F27" s="1">
        <f t="shared" si="2"/>
        <v>0</v>
      </c>
      <c r="H27" s="7">
        <f t="shared" si="1"/>
        <v>0</v>
      </c>
      <c r="K27" s="4">
        <v>391499717001021</v>
      </c>
      <c r="L27">
        <v>13</v>
      </c>
      <c r="M27">
        <v>14</v>
      </c>
    </row>
    <row r="28" spans="1:13" x14ac:dyDescent="0.25">
      <c r="C28">
        <f>SUM(C3:C27)</f>
        <v>48230</v>
      </c>
      <c r="E28">
        <f t="shared" ref="E28:F28" si="3">SUM(E3:E27)</f>
        <v>15653</v>
      </c>
      <c r="F28">
        <f t="shared" si="3"/>
        <v>32577</v>
      </c>
      <c r="H28">
        <f>SUM(H3:H27)</f>
        <v>0</v>
      </c>
      <c r="K28" s="4">
        <v>391499717010020</v>
      </c>
      <c r="L28">
        <v>11</v>
      </c>
      <c r="M28">
        <v>14</v>
      </c>
    </row>
    <row r="29" spans="1:13" x14ac:dyDescent="0.25">
      <c r="C29" t="str">
        <f>IF(C28=A1,"GOOD!")</f>
        <v>GOOD!</v>
      </c>
      <c r="E29" s="1" t="str">
        <f>IF(SUM(E28:F28)=A1,"GOOD!")</f>
        <v>GOOD!</v>
      </c>
      <c r="K29" s="4">
        <v>391499717001033</v>
      </c>
      <c r="L29">
        <v>22</v>
      </c>
      <c r="M29">
        <v>14</v>
      </c>
    </row>
    <row r="30" spans="1:13" x14ac:dyDescent="0.25">
      <c r="K30" s="4">
        <v>391499717001032</v>
      </c>
      <c r="L30">
        <v>12</v>
      </c>
      <c r="M30">
        <v>14</v>
      </c>
    </row>
    <row r="31" spans="1:13" x14ac:dyDescent="0.25">
      <c r="K31" s="4">
        <v>391499717001029</v>
      </c>
      <c r="L31">
        <v>49</v>
      </c>
      <c r="M31">
        <v>14</v>
      </c>
    </row>
    <row r="32" spans="1:13" x14ac:dyDescent="0.25">
      <c r="K32" s="4">
        <v>391499717001028</v>
      </c>
      <c r="L32">
        <v>42</v>
      </c>
      <c r="M32">
        <v>14</v>
      </c>
    </row>
    <row r="33" spans="11:13" x14ac:dyDescent="0.25">
      <c r="K33" s="4">
        <v>391499717001034</v>
      </c>
      <c r="L33">
        <v>31</v>
      </c>
      <c r="M33">
        <v>14</v>
      </c>
    </row>
    <row r="34" spans="11:13" x14ac:dyDescent="0.25">
      <c r="K34" s="4">
        <v>391499717001031</v>
      </c>
      <c r="L34">
        <v>60</v>
      </c>
      <c r="M34">
        <v>14</v>
      </c>
    </row>
    <row r="35" spans="11:13" x14ac:dyDescent="0.25">
      <c r="K35" s="4">
        <v>391499717001044</v>
      </c>
      <c r="L35">
        <v>41</v>
      </c>
      <c r="M35">
        <v>14</v>
      </c>
    </row>
    <row r="36" spans="11:13" x14ac:dyDescent="0.25">
      <c r="K36" s="4">
        <v>391499717001042</v>
      </c>
      <c r="L36">
        <v>2</v>
      </c>
      <c r="M36">
        <v>14</v>
      </c>
    </row>
    <row r="37" spans="11:13" x14ac:dyDescent="0.25">
      <c r="K37" s="4">
        <v>391499717001043</v>
      </c>
      <c r="L37">
        <v>89</v>
      </c>
      <c r="M37">
        <v>14</v>
      </c>
    </row>
    <row r="38" spans="11:13" x14ac:dyDescent="0.25">
      <c r="K38" s="4">
        <v>391499717001048</v>
      </c>
      <c r="L38">
        <v>9</v>
      </c>
      <c r="M38">
        <v>14</v>
      </c>
    </row>
    <row r="39" spans="11:13" x14ac:dyDescent="0.25">
      <c r="K39" s="4">
        <v>391499717001035</v>
      </c>
      <c r="L39">
        <v>12</v>
      </c>
      <c r="M39">
        <v>14</v>
      </c>
    </row>
    <row r="40" spans="11:13" x14ac:dyDescent="0.25">
      <c r="K40" s="4">
        <v>391499717001038</v>
      </c>
      <c r="L40">
        <v>32</v>
      </c>
      <c r="M40">
        <v>14</v>
      </c>
    </row>
    <row r="41" spans="11:13" x14ac:dyDescent="0.25">
      <c r="K41" s="4">
        <v>391499717001041</v>
      </c>
      <c r="L41">
        <v>9</v>
      </c>
      <c r="M41">
        <v>14</v>
      </c>
    </row>
    <row r="42" spans="11:13" x14ac:dyDescent="0.25">
      <c r="K42" s="4">
        <v>391499717001040</v>
      </c>
      <c r="L42">
        <v>2</v>
      </c>
      <c r="M42">
        <v>14</v>
      </c>
    </row>
    <row r="43" spans="11:13" x14ac:dyDescent="0.25">
      <c r="K43" s="4">
        <v>391499717001046</v>
      </c>
      <c r="L43">
        <v>9</v>
      </c>
      <c r="M43">
        <v>14</v>
      </c>
    </row>
    <row r="44" spans="11:13" x14ac:dyDescent="0.25">
      <c r="K44" s="4">
        <v>391499717001045</v>
      </c>
      <c r="L44">
        <v>74</v>
      </c>
      <c r="M44">
        <v>14</v>
      </c>
    </row>
    <row r="45" spans="11:13" x14ac:dyDescent="0.25">
      <c r="K45" s="4">
        <v>391499717001047</v>
      </c>
      <c r="L45">
        <v>36</v>
      </c>
      <c r="M45">
        <v>14</v>
      </c>
    </row>
    <row r="46" spans="11:13" x14ac:dyDescent="0.25">
      <c r="K46" s="4">
        <v>391499717001036</v>
      </c>
      <c r="L46">
        <v>24</v>
      </c>
      <c r="M46">
        <v>14</v>
      </c>
    </row>
    <row r="47" spans="11:13" x14ac:dyDescent="0.25">
      <c r="K47" s="4">
        <v>391499717001037</v>
      </c>
      <c r="L47">
        <v>15</v>
      </c>
      <c r="M47">
        <v>14</v>
      </c>
    </row>
    <row r="48" spans="11:13" x14ac:dyDescent="0.25">
      <c r="K48" s="4">
        <v>391499717001039</v>
      </c>
      <c r="L48">
        <v>40</v>
      </c>
      <c r="M48">
        <v>14</v>
      </c>
    </row>
    <row r="49" spans="11:13" x14ac:dyDescent="0.25">
      <c r="K49" s="4">
        <v>391499717001053</v>
      </c>
      <c r="L49">
        <v>50</v>
      </c>
      <c r="M49">
        <v>14</v>
      </c>
    </row>
    <row r="50" spans="11:13" x14ac:dyDescent="0.25">
      <c r="K50" s="4">
        <v>391499717001050</v>
      </c>
      <c r="L50">
        <v>1</v>
      </c>
      <c r="M50">
        <v>14</v>
      </c>
    </row>
    <row r="51" spans="11:13" x14ac:dyDescent="0.25">
      <c r="K51" s="4">
        <v>391499717001051</v>
      </c>
      <c r="L51">
        <v>26</v>
      </c>
      <c r="M51">
        <v>14</v>
      </c>
    </row>
    <row r="52" spans="11:13" x14ac:dyDescent="0.25">
      <c r="K52" s="4">
        <v>391499723001000</v>
      </c>
      <c r="L52">
        <v>15</v>
      </c>
      <c r="M52">
        <v>14</v>
      </c>
    </row>
    <row r="53" spans="11:13" x14ac:dyDescent="0.25">
      <c r="K53" s="4">
        <v>391499723002006</v>
      </c>
      <c r="L53">
        <v>73</v>
      </c>
      <c r="M53">
        <v>14</v>
      </c>
    </row>
    <row r="54" spans="11:13" x14ac:dyDescent="0.25">
      <c r="K54" s="4">
        <v>391499723001045</v>
      </c>
      <c r="L54">
        <v>2</v>
      </c>
      <c r="M54">
        <v>14</v>
      </c>
    </row>
    <row r="55" spans="11:13" x14ac:dyDescent="0.25">
      <c r="K55" s="4">
        <v>391499723002007</v>
      </c>
      <c r="L55">
        <v>21</v>
      </c>
      <c r="M55">
        <v>14</v>
      </c>
    </row>
    <row r="56" spans="11:13" x14ac:dyDescent="0.25">
      <c r="K56" s="4">
        <v>391499717001054</v>
      </c>
      <c r="L56">
        <v>17</v>
      </c>
      <c r="M56">
        <v>14</v>
      </c>
    </row>
    <row r="57" spans="11:13" x14ac:dyDescent="0.25">
      <c r="K57" s="4">
        <v>391499717001055</v>
      </c>
      <c r="L57">
        <v>7</v>
      </c>
      <c r="M57">
        <v>14</v>
      </c>
    </row>
    <row r="58" spans="11:13" x14ac:dyDescent="0.25">
      <c r="K58" s="4">
        <v>391499717001056</v>
      </c>
      <c r="L58">
        <v>0</v>
      </c>
      <c r="M58">
        <v>14</v>
      </c>
    </row>
    <row r="59" spans="11:13" x14ac:dyDescent="0.25">
      <c r="K59" s="4">
        <v>391499723002005</v>
      </c>
      <c r="L59">
        <v>35</v>
      </c>
      <c r="M59">
        <v>14</v>
      </c>
    </row>
    <row r="60" spans="11:13" x14ac:dyDescent="0.25">
      <c r="K60" s="4">
        <v>391499723002008</v>
      </c>
      <c r="L60">
        <v>25</v>
      </c>
      <c r="M60">
        <v>14</v>
      </c>
    </row>
    <row r="61" spans="11:13" x14ac:dyDescent="0.25">
      <c r="K61" s="4">
        <v>391499723002009</v>
      </c>
      <c r="L61">
        <v>14</v>
      </c>
      <c r="M61">
        <v>14</v>
      </c>
    </row>
    <row r="62" spans="11:13" x14ac:dyDescent="0.25">
      <c r="K62" s="4">
        <v>391499723002004</v>
      </c>
      <c r="L62">
        <v>23</v>
      </c>
      <c r="M62">
        <v>14</v>
      </c>
    </row>
    <row r="63" spans="11:13" x14ac:dyDescent="0.25">
      <c r="K63" s="4">
        <v>391499723002003</v>
      </c>
      <c r="L63">
        <v>38</v>
      </c>
      <c r="M63">
        <v>14</v>
      </c>
    </row>
    <row r="64" spans="11:13" x14ac:dyDescent="0.25">
      <c r="K64" s="4">
        <v>391499723002002</v>
      </c>
      <c r="L64">
        <v>0</v>
      </c>
      <c r="M64">
        <v>14</v>
      </c>
    </row>
    <row r="65" spans="11:13" x14ac:dyDescent="0.25">
      <c r="K65" s="4">
        <v>391499723002001</v>
      </c>
      <c r="L65">
        <v>20</v>
      </c>
      <c r="M65">
        <v>14</v>
      </c>
    </row>
    <row r="66" spans="11:13" x14ac:dyDescent="0.25">
      <c r="K66" s="4">
        <v>391499723002000</v>
      </c>
      <c r="L66">
        <v>72</v>
      </c>
      <c r="M66">
        <v>14</v>
      </c>
    </row>
    <row r="67" spans="11:13" x14ac:dyDescent="0.25">
      <c r="K67" s="4">
        <v>391499723001049</v>
      </c>
      <c r="L67">
        <v>0</v>
      </c>
      <c r="M67">
        <v>14</v>
      </c>
    </row>
    <row r="68" spans="11:13" x14ac:dyDescent="0.25">
      <c r="K68" s="4">
        <v>391499723002010</v>
      </c>
      <c r="L68">
        <v>0</v>
      </c>
      <c r="M68">
        <v>14</v>
      </c>
    </row>
    <row r="69" spans="11:13" x14ac:dyDescent="0.25">
      <c r="K69" s="4">
        <v>391499723002018</v>
      </c>
      <c r="L69">
        <v>0</v>
      </c>
      <c r="M69">
        <v>14</v>
      </c>
    </row>
    <row r="70" spans="11:13" x14ac:dyDescent="0.25">
      <c r="K70" s="4">
        <v>391499723002017</v>
      </c>
      <c r="L70">
        <v>0</v>
      </c>
      <c r="M70">
        <v>14</v>
      </c>
    </row>
    <row r="71" spans="11:13" x14ac:dyDescent="0.25">
      <c r="K71" s="4">
        <v>391499723002013</v>
      </c>
      <c r="L71">
        <v>0</v>
      </c>
      <c r="M71">
        <v>14</v>
      </c>
    </row>
    <row r="72" spans="11:13" x14ac:dyDescent="0.25">
      <c r="K72" s="4" t="s">
        <v>784</v>
      </c>
      <c r="L72">
        <f>SUM(L7:L8)</f>
        <v>78</v>
      </c>
    </row>
    <row r="73" spans="11:13" x14ac:dyDescent="0.25">
      <c r="K73" s="4" t="s">
        <v>785</v>
      </c>
      <c r="L73">
        <f>SUM(L9:L71)</f>
        <v>1518</v>
      </c>
    </row>
  </sheetData>
  <autoFilter ref="A2:F29"/>
  <mergeCells count="2">
    <mergeCell ref="K1:M1"/>
    <mergeCell ref="K5:M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2"/>
  <sheetViews>
    <sheetView workbookViewId="0">
      <selection activeCell="A2" sqref="A2:F37"/>
    </sheetView>
  </sheetViews>
  <sheetFormatPr defaultRowHeight="15" x14ac:dyDescent="0.25"/>
  <cols>
    <col min="1" max="1" width="21.85546875" bestFit="1" customWidth="1"/>
    <col min="2" max="2" width="9.5703125" bestFit="1" customWidth="1"/>
    <col min="3" max="3" width="10.7109375" style="1" bestFit="1" customWidth="1"/>
    <col min="4" max="4" width="7.28515625" bestFit="1" customWidth="1"/>
    <col min="5" max="6" width="19.140625" style="1" bestFit="1" customWidth="1"/>
    <col min="13" max="13" width="16.140625" bestFit="1" customWidth="1"/>
    <col min="14" max="14" width="10.7109375" bestFit="1" customWidth="1"/>
    <col min="17" max="17" width="16.140625" style="4" bestFit="1" customWidth="1"/>
    <col min="18" max="18" width="10.7109375" bestFit="1" customWidth="1"/>
  </cols>
  <sheetData>
    <row r="1" spans="1:19" x14ac:dyDescent="0.25">
      <c r="A1" s="1">
        <f>Sheet1!B77</f>
        <v>374853</v>
      </c>
      <c r="D1" s="1"/>
      <c r="E1" s="1">
        <v>4</v>
      </c>
      <c r="F1" s="1">
        <v>6</v>
      </c>
      <c r="M1" s="42" t="s">
        <v>450</v>
      </c>
      <c r="N1" s="42"/>
      <c r="O1" s="42"/>
      <c r="Q1" s="42" t="s">
        <v>383</v>
      </c>
      <c r="R1" s="42"/>
      <c r="S1" s="42"/>
    </row>
    <row r="2" spans="1:19" x14ac:dyDescent="0.25">
      <c r="A2" s="13" t="s">
        <v>108</v>
      </c>
      <c r="B2" s="13" t="s">
        <v>109</v>
      </c>
      <c r="C2" s="14" t="s">
        <v>98</v>
      </c>
      <c r="D2" s="14" t="s">
        <v>110</v>
      </c>
      <c r="E2" s="14" t="s">
        <v>877</v>
      </c>
      <c r="F2" s="14" t="s">
        <v>878</v>
      </c>
      <c r="M2" s="4" t="s">
        <v>210</v>
      </c>
      <c r="N2" s="1" t="s">
        <v>98</v>
      </c>
      <c r="O2" s="1" t="s">
        <v>110</v>
      </c>
      <c r="Q2" s="4" t="s">
        <v>210</v>
      </c>
      <c r="R2" t="s">
        <v>98</v>
      </c>
      <c r="S2" t="s">
        <v>110</v>
      </c>
    </row>
    <row r="3" spans="1:19" x14ac:dyDescent="0.25">
      <c r="A3" t="s">
        <v>380</v>
      </c>
      <c r="B3" t="s">
        <v>111</v>
      </c>
      <c r="C3" s="8">
        <v>21622</v>
      </c>
      <c r="D3">
        <v>6</v>
      </c>
      <c r="E3" s="1" t="str">
        <f t="shared" ref="E3:F22" si="0">IF($D3=E$1,$C3,"")</f>
        <v/>
      </c>
      <c r="F3" s="1">
        <f t="shared" si="0"/>
        <v>21622</v>
      </c>
      <c r="G3">
        <v>21622</v>
      </c>
      <c r="H3" s="1">
        <f t="shared" ref="H3:H50" si="1">G3-C3</f>
        <v>0</v>
      </c>
      <c r="M3" t="s">
        <v>451</v>
      </c>
      <c r="N3">
        <v>815</v>
      </c>
      <c r="O3">
        <v>6</v>
      </c>
      <c r="Q3" s="4" t="s">
        <v>711</v>
      </c>
      <c r="R3">
        <v>1869</v>
      </c>
      <c r="S3">
        <v>6</v>
      </c>
    </row>
    <row r="4" spans="1:19" x14ac:dyDescent="0.25">
      <c r="A4" t="s">
        <v>381</v>
      </c>
      <c r="B4" t="s">
        <v>111</v>
      </c>
      <c r="C4" s="8">
        <v>5325</v>
      </c>
      <c r="D4">
        <v>4</v>
      </c>
      <c r="E4" s="1">
        <f t="shared" si="0"/>
        <v>5325</v>
      </c>
      <c r="F4" s="1" t="str">
        <f t="shared" si="0"/>
        <v/>
      </c>
      <c r="H4" s="1">
        <f t="shared" si="1"/>
        <v>-5325</v>
      </c>
      <c r="M4" t="s">
        <v>452</v>
      </c>
      <c r="N4">
        <v>1474</v>
      </c>
      <c r="O4">
        <v>6</v>
      </c>
      <c r="Q4" s="4" t="s">
        <v>712</v>
      </c>
      <c r="R4">
        <v>1378</v>
      </c>
      <c r="S4">
        <v>6</v>
      </c>
    </row>
    <row r="5" spans="1:19" x14ac:dyDescent="0.25">
      <c r="A5" t="s">
        <v>22</v>
      </c>
      <c r="B5" t="s">
        <v>111</v>
      </c>
      <c r="C5" s="8">
        <v>70872</v>
      </c>
      <c r="D5">
        <v>4</v>
      </c>
      <c r="E5" s="1">
        <f t="shared" si="0"/>
        <v>70872</v>
      </c>
      <c r="F5" s="1" t="str">
        <f t="shared" si="0"/>
        <v/>
      </c>
      <c r="G5">
        <v>70872</v>
      </c>
      <c r="H5" s="1">
        <f t="shared" si="1"/>
        <v>0</v>
      </c>
      <c r="M5" s="2" t="s">
        <v>453</v>
      </c>
      <c r="N5">
        <v>1611</v>
      </c>
      <c r="O5" t="s">
        <v>104</v>
      </c>
      <c r="Q5" s="4" t="s">
        <v>1004</v>
      </c>
      <c r="R5">
        <v>1282</v>
      </c>
      <c r="S5">
        <v>6</v>
      </c>
    </row>
    <row r="6" spans="1:19" x14ac:dyDescent="0.25">
      <c r="A6" t="s">
        <v>382</v>
      </c>
      <c r="B6" t="s">
        <v>111</v>
      </c>
      <c r="C6" s="8">
        <v>9521</v>
      </c>
      <c r="D6">
        <v>6</v>
      </c>
      <c r="E6" s="1" t="str">
        <f t="shared" si="0"/>
        <v/>
      </c>
      <c r="F6" s="1">
        <f t="shared" si="0"/>
        <v>9521</v>
      </c>
      <c r="G6">
        <v>9521</v>
      </c>
      <c r="H6" s="1">
        <f t="shared" si="1"/>
        <v>0</v>
      </c>
      <c r="M6" t="s">
        <v>454</v>
      </c>
      <c r="N6">
        <v>1521</v>
      </c>
      <c r="O6">
        <v>6</v>
      </c>
      <c r="Q6" s="4" t="s">
        <v>716</v>
      </c>
      <c r="R6">
        <v>1215</v>
      </c>
      <c r="S6">
        <v>6</v>
      </c>
    </row>
    <row r="7" spans="1:19" x14ac:dyDescent="0.25">
      <c r="A7" s="2" t="s">
        <v>383</v>
      </c>
      <c r="B7" t="s">
        <v>111</v>
      </c>
      <c r="C7" s="8">
        <v>32146</v>
      </c>
      <c r="D7" t="s">
        <v>104</v>
      </c>
      <c r="E7" s="1">
        <f>SUM(R9:R26,R81)</f>
        <v>24423</v>
      </c>
      <c r="F7" s="1">
        <f>SUM(R3:R7,R82)</f>
        <v>7723</v>
      </c>
      <c r="G7">
        <v>32146</v>
      </c>
      <c r="H7" s="1">
        <f t="shared" si="1"/>
        <v>0</v>
      </c>
      <c r="Q7" s="4" t="s">
        <v>713</v>
      </c>
      <c r="R7">
        <v>1338</v>
      </c>
      <c r="S7">
        <v>6</v>
      </c>
    </row>
    <row r="8" spans="1:19" x14ac:dyDescent="0.25">
      <c r="A8" t="s">
        <v>384</v>
      </c>
      <c r="B8" t="s">
        <v>111</v>
      </c>
      <c r="C8" s="8">
        <v>17842</v>
      </c>
      <c r="D8">
        <v>4</v>
      </c>
      <c r="E8" s="1">
        <f t="shared" si="0"/>
        <v>17842</v>
      </c>
      <c r="F8" s="1" t="str">
        <f t="shared" si="0"/>
        <v/>
      </c>
      <c r="H8" s="1">
        <f t="shared" si="1"/>
        <v>-17842</v>
      </c>
      <c r="M8" s="42" t="s">
        <v>455</v>
      </c>
      <c r="N8" s="42"/>
      <c r="O8" s="42"/>
      <c r="Q8" s="29" t="s">
        <v>675</v>
      </c>
      <c r="R8">
        <v>1341</v>
      </c>
      <c r="S8" t="s">
        <v>104</v>
      </c>
    </row>
    <row r="9" spans="1:19" x14ac:dyDescent="0.25">
      <c r="A9" t="s">
        <v>385</v>
      </c>
      <c r="B9" t="s">
        <v>112</v>
      </c>
      <c r="C9" s="8">
        <v>940</v>
      </c>
      <c r="D9">
        <v>6</v>
      </c>
      <c r="E9" s="1" t="str">
        <f t="shared" si="0"/>
        <v/>
      </c>
      <c r="F9" s="1">
        <f t="shared" si="0"/>
        <v>940</v>
      </c>
      <c r="H9" s="1">
        <f t="shared" si="1"/>
        <v>-940</v>
      </c>
      <c r="M9" t="s">
        <v>224</v>
      </c>
      <c r="N9" t="s">
        <v>98</v>
      </c>
      <c r="O9" t="s">
        <v>110</v>
      </c>
      <c r="Q9" s="4" t="s">
        <v>714</v>
      </c>
      <c r="R9">
        <v>2225</v>
      </c>
      <c r="S9">
        <v>4</v>
      </c>
    </row>
    <row r="10" spans="1:19" x14ac:dyDescent="0.25">
      <c r="A10" t="s">
        <v>386</v>
      </c>
      <c r="B10" t="s">
        <v>112</v>
      </c>
      <c r="C10" s="8">
        <v>2113</v>
      </c>
      <c r="D10">
        <v>6</v>
      </c>
      <c r="E10" s="1" t="str">
        <f t="shared" si="0"/>
        <v/>
      </c>
      <c r="F10" s="1">
        <f t="shared" si="0"/>
        <v>2113</v>
      </c>
      <c r="H10" s="1">
        <f t="shared" si="1"/>
        <v>-2113</v>
      </c>
      <c r="M10" s="4">
        <v>391517131005044</v>
      </c>
      <c r="N10">
        <v>0</v>
      </c>
      <c r="O10">
        <v>4</v>
      </c>
      <c r="Q10" s="4" t="s">
        <v>666</v>
      </c>
      <c r="R10">
        <v>1648</v>
      </c>
      <c r="S10">
        <v>4</v>
      </c>
    </row>
    <row r="11" spans="1:19" x14ac:dyDescent="0.25">
      <c r="A11" t="s">
        <v>387</v>
      </c>
      <c r="B11" t="s">
        <v>112</v>
      </c>
      <c r="C11" s="8">
        <v>1512</v>
      </c>
      <c r="D11">
        <v>6</v>
      </c>
      <c r="E11" s="1" t="str">
        <f t="shared" si="0"/>
        <v/>
      </c>
      <c r="F11" s="1">
        <f t="shared" si="0"/>
        <v>1512</v>
      </c>
      <c r="H11" s="1">
        <f t="shared" si="1"/>
        <v>-1512</v>
      </c>
      <c r="M11" s="4">
        <v>391517131005043</v>
      </c>
      <c r="N11">
        <v>0</v>
      </c>
      <c r="O11">
        <v>4</v>
      </c>
      <c r="Q11" s="4" t="s">
        <v>715</v>
      </c>
      <c r="R11">
        <v>1825</v>
      </c>
      <c r="S11">
        <v>4</v>
      </c>
    </row>
    <row r="12" spans="1:19" x14ac:dyDescent="0.25">
      <c r="A12" t="s">
        <v>388</v>
      </c>
      <c r="B12" t="s">
        <v>112</v>
      </c>
      <c r="C12" s="8">
        <v>749</v>
      </c>
      <c r="D12">
        <v>6</v>
      </c>
      <c r="E12" s="1" t="str">
        <f t="shared" si="0"/>
        <v/>
      </c>
      <c r="F12" s="1">
        <f t="shared" si="0"/>
        <v>749</v>
      </c>
      <c r="H12" s="1">
        <f t="shared" si="1"/>
        <v>-749</v>
      </c>
      <c r="M12" s="4">
        <v>391517131005037</v>
      </c>
      <c r="N12">
        <v>2</v>
      </c>
      <c r="O12">
        <v>4</v>
      </c>
      <c r="Q12" s="4" t="s">
        <v>656</v>
      </c>
      <c r="R12">
        <v>1886</v>
      </c>
      <c r="S12">
        <v>4</v>
      </c>
    </row>
    <row r="13" spans="1:19" x14ac:dyDescent="0.25">
      <c r="A13" t="s">
        <v>389</v>
      </c>
      <c r="B13" t="s">
        <v>112</v>
      </c>
      <c r="C13" s="8">
        <v>3329</v>
      </c>
      <c r="D13">
        <v>6</v>
      </c>
      <c r="E13" s="1" t="str">
        <f t="shared" si="0"/>
        <v/>
      </c>
      <c r="F13" s="1">
        <f t="shared" si="0"/>
        <v>3329</v>
      </c>
      <c r="H13" s="1">
        <f t="shared" si="1"/>
        <v>-3329</v>
      </c>
      <c r="M13" s="4">
        <v>391517131005047</v>
      </c>
      <c r="N13">
        <v>11</v>
      </c>
      <c r="O13">
        <v>6</v>
      </c>
      <c r="Q13" s="4" t="s">
        <v>657</v>
      </c>
      <c r="R13">
        <v>1709</v>
      </c>
      <c r="S13">
        <v>4</v>
      </c>
    </row>
    <row r="14" spans="1:19" x14ac:dyDescent="0.25">
      <c r="A14" t="s">
        <v>390</v>
      </c>
      <c r="B14" t="s">
        <v>112</v>
      </c>
      <c r="C14" s="8">
        <v>250</v>
      </c>
      <c r="D14">
        <v>4</v>
      </c>
      <c r="E14" s="1">
        <f t="shared" si="0"/>
        <v>250</v>
      </c>
      <c r="F14" s="1" t="str">
        <f t="shared" si="0"/>
        <v/>
      </c>
      <c r="H14" s="1">
        <f t="shared" si="1"/>
        <v>-250</v>
      </c>
      <c r="M14" s="4">
        <v>391517131005051</v>
      </c>
      <c r="N14">
        <v>42</v>
      </c>
      <c r="O14">
        <v>6</v>
      </c>
      <c r="Q14" s="4" t="s">
        <v>663</v>
      </c>
      <c r="R14">
        <v>1127</v>
      </c>
      <c r="S14">
        <v>4</v>
      </c>
    </row>
    <row r="15" spans="1:19" x14ac:dyDescent="0.25">
      <c r="A15" t="s">
        <v>391</v>
      </c>
      <c r="B15" t="s">
        <v>112</v>
      </c>
      <c r="C15" s="8">
        <v>737</v>
      </c>
      <c r="D15">
        <v>6</v>
      </c>
      <c r="E15" s="1" t="str">
        <f t="shared" si="0"/>
        <v/>
      </c>
      <c r="F15" s="1">
        <f t="shared" si="0"/>
        <v>737</v>
      </c>
      <c r="H15" s="1">
        <f t="shared" si="1"/>
        <v>-737</v>
      </c>
      <c r="M15" s="4">
        <v>391517130003001</v>
      </c>
      <c r="N15">
        <v>70</v>
      </c>
      <c r="O15">
        <v>6</v>
      </c>
      <c r="Q15" s="4" t="s">
        <v>669</v>
      </c>
      <c r="R15">
        <v>1566</v>
      </c>
      <c r="S15">
        <v>4</v>
      </c>
    </row>
    <row r="16" spans="1:19" x14ac:dyDescent="0.25">
      <c r="A16" t="s">
        <v>392</v>
      </c>
      <c r="B16" t="s">
        <v>112</v>
      </c>
      <c r="C16" s="8">
        <v>1969</v>
      </c>
      <c r="D16">
        <v>6</v>
      </c>
      <c r="E16" s="1" t="str">
        <f t="shared" si="0"/>
        <v/>
      </c>
      <c r="F16" s="1">
        <f t="shared" si="0"/>
        <v>1969</v>
      </c>
      <c r="H16" s="1">
        <f t="shared" si="1"/>
        <v>-1969</v>
      </c>
      <c r="M16" s="4">
        <v>391517131005041</v>
      </c>
      <c r="N16">
        <v>15</v>
      </c>
      <c r="O16">
        <v>6</v>
      </c>
      <c r="Q16" s="4" t="s">
        <v>749</v>
      </c>
      <c r="R16">
        <v>1109</v>
      </c>
      <c r="S16">
        <v>4</v>
      </c>
    </row>
    <row r="17" spans="1:19" x14ac:dyDescent="0.25">
      <c r="A17" t="s">
        <v>393</v>
      </c>
      <c r="B17" t="s">
        <v>112</v>
      </c>
      <c r="C17" s="8">
        <v>724</v>
      </c>
      <c r="D17">
        <v>4</v>
      </c>
      <c r="E17" s="1">
        <f t="shared" si="0"/>
        <v>724</v>
      </c>
      <c r="F17" s="1" t="str">
        <f t="shared" si="0"/>
        <v/>
      </c>
      <c r="H17" s="1">
        <f t="shared" si="1"/>
        <v>-724</v>
      </c>
      <c r="M17" s="4">
        <v>391517130003000</v>
      </c>
      <c r="N17">
        <v>11</v>
      </c>
      <c r="O17">
        <v>6</v>
      </c>
      <c r="Q17" s="4" t="s">
        <v>660</v>
      </c>
      <c r="R17">
        <v>1170</v>
      </c>
      <c r="S17">
        <v>4</v>
      </c>
    </row>
    <row r="18" spans="1:19" x14ac:dyDescent="0.25">
      <c r="A18" t="s">
        <v>394</v>
      </c>
      <c r="B18" t="s">
        <v>112</v>
      </c>
      <c r="C18" s="8">
        <v>1846</v>
      </c>
      <c r="D18">
        <v>6</v>
      </c>
      <c r="E18" s="1" t="str">
        <f t="shared" si="0"/>
        <v/>
      </c>
      <c r="F18" s="1">
        <f t="shared" si="0"/>
        <v>1846</v>
      </c>
      <c r="H18" s="1">
        <f t="shared" si="1"/>
        <v>-1846</v>
      </c>
      <c r="M18" s="4">
        <v>391517131005039</v>
      </c>
      <c r="N18">
        <v>41</v>
      </c>
      <c r="O18">
        <v>6</v>
      </c>
      <c r="Q18" s="4" t="s">
        <v>662</v>
      </c>
      <c r="R18">
        <v>833</v>
      </c>
      <c r="S18">
        <v>4</v>
      </c>
    </row>
    <row r="19" spans="1:19" x14ac:dyDescent="0.25">
      <c r="A19" t="s">
        <v>395</v>
      </c>
      <c r="B19" t="s">
        <v>112</v>
      </c>
      <c r="C19" s="8">
        <v>925</v>
      </c>
      <c r="D19">
        <v>6</v>
      </c>
      <c r="E19" s="1" t="str">
        <f t="shared" si="0"/>
        <v/>
      </c>
      <c r="F19" s="1">
        <f t="shared" si="0"/>
        <v>925</v>
      </c>
      <c r="H19" s="1">
        <f t="shared" si="1"/>
        <v>-925</v>
      </c>
      <c r="M19" s="4">
        <v>391517131005040</v>
      </c>
      <c r="N19">
        <v>0</v>
      </c>
      <c r="O19">
        <v>6</v>
      </c>
      <c r="Q19" s="4" t="s">
        <v>667</v>
      </c>
      <c r="R19">
        <v>1135</v>
      </c>
      <c r="S19">
        <v>4</v>
      </c>
    </row>
    <row r="20" spans="1:19" x14ac:dyDescent="0.25">
      <c r="A20" t="s">
        <v>396</v>
      </c>
      <c r="B20" t="s">
        <v>112</v>
      </c>
      <c r="C20" s="8">
        <v>282</v>
      </c>
      <c r="D20">
        <v>6</v>
      </c>
      <c r="E20" s="1" t="str">
        <f t="shared" si="0"/>
        <v/>
      </c>
      <c r="F20" s="1">
        <f t="shared" si="0"/>
        <v>282</v>
      </c>
      <c r="H20" s="1">
        <f t="shared" si="1"/>
        <v>-282</v>
      </c>
      <c r="M20" s="4">
        <v>391517131001047</v>
      </c>
      <c r="N20">
        <v>0</v>
      </c>
      <c r="O20">
        <v>6</v>
      </c>
      <c r="Q20" s="4" t="s">
        <v>670</v>
      </c>
      <c r="R20">
        <v>1276</v>
      </c>
      <c r="S20">
        <v>4</v>
      </c>
    </row>
    <row r="21" spans="1:19" x14ac:dyDescent="0.25">
      <c r="A21" t="s">
        <v>397</v>
      </c>
      <c r="B21" t="s">
        <v>113</v>
      </c>
      <c r="C21" s="8">
        <v>3726</v>
      </c>
      <c r="D21">
        <v>6</v>
      </c>
      <c r="E21" s="1" t="str">
        <f t="shared" si="0"/>
        <v/>
      </c>
      <c r="F21" s="1">
        <f t="shared" si="0"/>
        <v>3726</v>
      </c>
      <c r="G21">
        <v>5520</v>
      </c>
      <c r="H21" s="1">
        <f t="shared" si="1"/>
        <v>1794</v>
      </c>
      <c r="I21" t="s">
        <v>482</v>
      </c>
      <c r="M21" s="4">
        <v>391517131001009</v>
      </c>
      <c r="N21">
        <v>30</v>
      </c>
      <c r="O21">
        <v>6</v>
      </c>
      <c r="Q21" s="4" t="s">
        <v>677</v>
      </c>
      <c r="R21">
        <v>1187</v>
      </c>
      <c r="S21">
        <v>4</v>
      </c>
    </row>
    <row r="22" spans="1:19" x14ac:dyDescent="0.25">
      <c r="A22" t="s">
        <v>22</v>
      </c>
      <c r="B22" t="s">
        <v>113</v>
      </c>
      <c r="C22" s="8">
        <v>11906</v>
      </c>
      <c r="D22">
        <v>4</v>
      </c>
      <c r="E22" s="1">
        <f t="shared" si="0"/>
        <v>11906</v>
      </c>
      <c r="F22" s="1" t="str">
        <f t="shared" si="0"/>
        <v/>
      </c>
      <c r="G22">
        <v>12477</v>
      </c>
      <c r="H22" s="1">
        <f t="shared" si="1"/>
        <v>571</v>
      </c>
      <c r="I22" t="s">
        <v>485</v>
      </c>
      <c r="M22" s="4">
        <v>391517131001007</v>
      </c>
      <c r="N22">
        <v>54</v>
      </c>
      <c r="O22">
        <v>6</v>
      </c>
      <c r="Q22" s="4" t="s">
        <v>676</v>
      </c>
      <c r="R22">
        <v>1167</v>
      </c>
      <c r="S22">
        <v>4</v>
      </c>
    </row>
    <row r="23" spans="1:19" x14ac:dyDescent="0.25">
      <c r="A23" t="s">
        <v>15</v>
      </c>
      <c r="B23" t="s">
        <v>113</v>
      </c>
      <c r="C23" s="8">
        <v>42817</v>
      </c>
      <c r="D23">
        <v>4</v>
      </c>
      <c r="E23" s="1">
        <f t="shared" ref="E23:E28" si="2">IF($D23=E$1,$C23,"")</f>
        <v>42817</v>
      </c>
      <c r="G23" s="1">
        <v>43073</v>
      </c>
      <c r="H23" s="1">
        <f t="shared" si="1"/>
        <v>256</v>
      </c>
      <c r="I23" t="s">
        <v>488</v>
      </c>
      <c r="M23" s="4">
        <v>391517131001008</v>
      </c>
      <c r="N23">
        <v>20</v>
      </c>
      <c r="O23">
        <v>6</v>
      </c>
      <c r="Q23" s="4" t="s">
        <v>672</v>
      </c>
      <c r="R23">
        <v>866</v>
      </c>
      <c r="S23">
        <v>4</v>
      </c>
    </row>
    <row r="24" spans="1:19" x14ac:dyDescent="0.25">
      <c r="A24" t="s">
        <v>60</v>
      </c>
      <c r="B24" t="s">
        <v>113</v>
      </c>
      <c r="C24" s="8">
        <v>26995</v>
      </c>
      <c r="D24">
        <v>6</v>
      </c>
      <c r="E24" s="1" t="str">
        <f t="shared" si="2"/>
        <v/>
      </c>
      <c r="F24" s="1">
        <f>IF($D24=F$1,$C24,"")</f>
        <v>26995</v>
      </c>
      <c r="G24">
        <v>30324</v>
      </c>
      <c r="H24" s="1">
        <f t="shared" si="1"/>
        <v>3329</v>
      </c>
      <c r="I24" t="s">
        <v>487</v>
      </c>
      <c r="M24" s="4">
        <v>391517131001003</v>
      </c>
      <c r="N24">
        <v>354</v>
      </c>
      <c r="O24">
        <v>6</v>
      </c>
      <c r="Q24" s="6" t="s">
        <v>664</v>
      </c>
      <c r="R24" s="28">
        <v>876</v>
      </c>
      <c r="S24">
        <v>4</v>
      </c>
    </row>
    <row r="25" spans="1:19" x14ac:dyDescent="0.25">
      <c r="A25" t="s">
        <v>61</v>
      </c>
      <c r="B25" t="s">
        <v>113</v>
      </c>
      <c r="C25" s="8">
        <v>8223</v>
      </c>
      <c r="D25">
        <v>4</v>
      </c>
      <c r="E25" s="1">
        <f t="shared" si="2"/>
        <v>8223</v>
      </c>
      <c r="F25" s="1" t="str">
        <f>IF($D25=F$1,$C25,"")</f>
        <v/>
      </c>
      <c r="G25" s="8">
        <v>13548</v>
      </c>
      <c r="H25" s="1">
        <f t="shared" si="1"/>
        <v>5325</v>
      </c>
      <c r="I25" t="s">
        <v>480</v>
      </c>
      <c r="M25" s="4">
        <v>391517131001004</v>
      </c>
      <c r="N25">
        <v>44</v>
      </c>
      <c r="O25">
        <v>6</v>
      </c>
      <c r="Q25" s="4" t="s">
        <v>668</v>
      </c>
      <c r="R25">
        <v>1122</v>
      </c>
      <c r="S25">
        <v>4</v>
      </c>
    </row>
    <row r="26" spans="1:19" x14ac:dyDescent="0.25">
      <c r="A26" t="s">
        <v>398</v>
      </c>
      <c r="B26" t="s">
        <v>113</v>
      </c>
      <c r="C26" s="8">
        <v>4925</v>
      </c>
      <c r="D26">
        <v>6</v>
      </c>
      <c r="E26" s="1" t="str">
        <f t="shared" si="2"/>
        <v/>
      </c>
      <c r="F26" s="1">
        <f>IF($D26=F$1,$C26,"")</f>
        <v>4925</v>
      </c>
      <c r="G26">
        <v>4925</v>
      </c>
      <c r="H26" s="1">
        <f t="shared" si="1"/>
        <v>0</v>
      </c>
      <c r="M26" s="4">
        <v>391517131001005</v>
      </c>
      <c r="N26">
        <v>68</v>
      </c>
      <c r="O26">
        <v>6</v>
      </c>
      <c r="Q26" s="4" t="s">
        <v>661</v>
      </c>
      <c r="R26">
        <v>996</v>
      </c>
      <c r="S26">
        <v>4</v>
      </c>
    </row>
    <row r="27" spans="1:19" x14ac:dyDescent="0.25">
      <c r="A27" t="s">
        <v>399</v>
      </c>
      <c r="B27" t="s">
        <v>113</v>
      </c>
      <c r="C27" s="8">
        <v>4277</v>
      </c>
      <c r="D27">
        <v>6</v>
      </c>
      <c r="E27" s="1" t="str">
        <f t="shared" si="2"/>
        <v/>
      </c>
      <c r="F27" s="1">
        <f>IF($D27=F$1,$C27,"")</f>
        <v>4277</v>
      </c>
      <c r="G27" s="8">
        <v>4277</v>
      </c>
      <c r="H27" s="1">
        <f t="shared" si="1"/>
        <v>0</v>
      </c>
      <c r="M27" s="4">
        <v>391517131001006</v>
      </c>
      <c r="N27">
        <v>31</v>
      </c>
      <c r="O27">
        <v>6</v>
      </c>
    </row>
    <row r="28" spans="1:19" x14ac:dyDescent="0.25">
      <c r="A28" t="s">
        <v>400</v>
      </c>
      <c r="B28" t="s">
        <v>113</v>
      </c>
      <c r="C28" s="8">
        <v>9354</v>
      </c>
      <c r="D28">
        <v>6</v>
      </c>
      <c r="E28" s="1" t="str">
        <f t="shared" si="2"/>
        <v/>
      </c>
      <c r="F28" s="1">
        <f>IF($D28=F$1,$C28,"")</f>
        <v>9354</v>
      </c>
      <c r="G28">
        <v>9354</v>
      </c>
      <c r="H28" s="1">
        <f t="shared" si="1"/>
        <v>0</v>
      </c>
      <c r="M28" s="4">
        <v>391517131005000</v>
      </c>
      <c r="N28">
        <v>9</v>
      </c>
      <c r="O28">
        <v>6</v>
      </c>
      <c r="Q28" s="43" t="s">
        <v>1005</v>
      </c>
      <c r="R28" s="43"/>
      <c r="S28" s="43"/>
    </row>
    <row r="29" spans="1:19" x14ac:dyDescent="0.25">
      <c r="A29" s="2" t="s">
        <v>401</v>
      </c>
      <c r="B29" t="s">
        <v>113</v>
      </c>
      <c r="C29" s="8">
        <v>3909</v>
      </c>
      <c r="D29" t="s">
        <v>104</v>
      </c>
      <c r="E29" s="1">
        <f>N45</f>
        <v>2</v>
      </c>
      <c r="F29" s="1">
        <f>N46+SUM(N3:N4)+N6-1512</f>
        <v>3907</v>
      </c>
      <c r="G29" s="8">
        <v>5421</v>
      </c>
      <c r="H29" s="1">
        <f t="shared" si="1"/>
        <v>1512</v>
      </c>
      <c r="I29" t="s">
        <v>486</v>
      </c>
      <c r="M29" s="4">
        <v>391517131005001</v>
      </c>
      <c r="N29">
        <v>46</v>
      </c>
      <c r="O29">
        <v>6</v>
      </c>
      <c r="Q29" s="4" t="s">
        <v>224</v>
      </c>
      <c r="R29" t="s">
        <v>98</v>
      </c>
      <c r="S29" t="s">
        <v>110</v>
      </c>
    </row>
    <row r="30" spans="1:19" x14ac:dyDescent="0.25">
      <c r="A30" t="s">
        <v>402</v>
      </c>
      <c r="B30" t="s">
        <v>113</v>
      </c>
      <c r="C30" s="8">
        <v>3774</v>
      </c>
      <c r="D30">
        <v>6</v>
      </c>
      <c r="E30" s="1" t="str">
        <f t="shared" ref="E30:F50" si="3">IF($D30=E$1,$C30,"")</f>
        <v/>
      </c>
      <c r="F30" s="1">
        <f t="shared" si="3"/>
        <v>3774</v>
      </c>
      <c r="G30">
        <v>5743</v>
      </c>
      <c r="H30" s="1">
        <f t="shared" si="1"/>
        <v>1969</v>
      </c>
      <c r="I30" t="s">
        <v>481</v>
      </c>
      <c r="M30" s="4">
        <v>391517131005002</v>
      </c>
      <c r="N30">
        <v>233</v>
      </c>
      <c r="O30">
        <v>6</v>
      </c>
      <c r="Q30" s="4">
        <v>391517147012058</v>
      </c>
      <c r="R30">
        <v>77</v>
      </c>
      <c r="S30">
        <v>6</v>
      </c>
    </row>
    <row r="31" spans="1:19" x14ac:dyDescent="0.25">
      <c r="A31" s="7" t="s">
        <v>76</v>
      </c>
      <c r="B31" t="s">
        <v>113</v>
      </c>
      <c r="C31" s="8">
        <v>28337</v>
      </c>
      <c r="D31">
        <v>4</v>
      </c>
      <c r="E31" s="1">
        <f t="shared" si="3"/>
        <v>28337</v>
      </c>
      <c r="F31" s="1" t="str">
        <f t="shared" si="3"/>
        <v/>
      </c>
      <c r="G31" s="8">
        <v>28383</v>
      </c>
      <c r="H31" s="1">
        <f t="shared" si="1"/>
        <v>46</v>
      </c>
      <c r="I31" t="s">
        <v>482</v>
      </c>
      <c r="M31" s="4">
        <v>391517131005003</v>
      </c>
      <c r="N31">
        <v>33</v>
      </c>
      <c r="O31">
        <v>6</v>
      </c>
      <c r="Q31" s="4">
        <v>391517139001010</v>
      </c>
      <c r="R31">
        <v>126</v>
      </c>
      <c r="S31">
        <v>6</v>
      </c>
    </row>
    <row r="32" spans="1:19" x14ac:dyDescent="0.25">
      <c r="A32" t="s">
        <v>78</v>
      </c>
      <c r="B32" t="s">
        <v>113</v>
      </c>
      <c r="C32" s="8">
        <v>3069</v>
      </c>
      <c r="D32">
        <v>6</v>
      </c>
      <c r="E32" s="1" t="str">
        <f t="shared" si="3"/>
        <v/>
      </c>
      <c r="F32" s="1">
        <f t="shared" si="3"/>
        <v>3069</v>
      </c>
      <c r="G32">
        <v>3818</v>
      </c>
      <c r="H32" s="1">
        <f t="shared" si="1"/>
        <v>749</v>
      </c>
      <c r="I32" t="s">
        <v>490</v>
      </c>
      <c r="M32" s="4">
        <v>391517125001062</v>
      </c>
      <c r="N32">
        <v>3</v>
      </c>
      <c r="O32">
        <v>6</v>
      </c>
      <c r="Q32" s="4">
        <v>391517139001012</v>
      </c>
      <c r="R32">
        <v>252</v>
      </c>
      <c r="S32">
        <v>6</v>
      </c>
    </row>
    <row r="33" spans="1:19" x14ac:dyDescent="0.25">
      <c r="A33" t="s">
        <v>200</v>
      </c>
      <c r="B33" t="s">
        <v>113</v>
      </c>
      <c r="C33" s="8">
        <v>35482</v>
      </c>
      <c r="D33">
        <v>4</v>
      </c>
      <c r="E33" s="1">
        <f t="shared" si="3"/>
        <v>35482</v>
      </c>
      <c r="F33" s="1" t="str">
        <f t="shared" si="3"/>
        <v/>
      </c>
      <c r="G33" s="8">
        <v>53477</v>
      </c>
      <c r="H33" s="1">
        <f t="shared" si="1"/>
        <v>17995</v>
      </c>
      <c r="I33" t="s">
        <v>484</v>
      </c>
      <c r="M33" s="4">
        <v>391517124002087</v>
      </c>
      <c r="N33">
        <v>13</v>
      </c>
      <c r="O33">
        <v>6</v>
      </c>
      <c r="Q33" s="4">
        <v>391517139001023</v>
      </c>
      <c r="R33">
        <v>45</v>
      </c>
      <c r="S33">
        <v>6</v>
      </c>
    </row>
    <row r="34" spans="1:19" x14ac:dyDescent="0.25">
      <c r="A34" t="s">
        <v>403</v>
      </c>
      <c r="B34" t="s">
        <v>113</v>
      </c>
      <c r="C34" s="8">
        <v>1899</v>
      </c>
      <c r="D34">
        <v>6</v>
      </c>
      <c r="E34" s="1" t="str">
        <f t="shared" si="3"/>
        <v/>
      </c>
      <c r="F34" s="1">
        <f t="shared" si="3"/>
        <v>1899</v>
      </c>
      <c r="G34">
        <v>3561</v>
      </c>
      <c r="H34" s="1">
        <f t="shared" si="1"/>
        <v>1662</v>
      </c>
      <c r="I34" t="s">
        <v>489</v>
      </c>
      <c r="M34" s="4">
        <v>391517124002086</v>
      </c>
      <c r="N34">
        <v>9</v>
      </c>
      <c r="O34">
        <v>6</v>
      </c>
      <c r="Q34" s="4">
        <v>391517139001009</v>
      </c>
      <c r="R34">
        <v>31</v>
      </c>
      <c r="S34">
        <v>6</v>
      </c>
    </row>
    <row r="35" spans="1:19" x14ac:dyDescent="0.25">
      <c r="A35" t="s">
        <v>404</v>
      </c>
      <c r="B35" t="s">
        <v>113</v>
      </c>
      <c r="C35" s="8">
        <v>3212</v>
      </c>
      <c r="D35">
        <v>6</v>
      </c>
      <c r="E35" s="1" t="str">
        <f t="shared" si="3"/>
        <v/>
      </c>
      <c r="F35" s="1">
        <f t="shared" si="3"/>
        <v>3212</v>
      </c>
      <c r="G35" s="8">
        <v>6547</v>
      </c>
      <c r="H35" s="1">
        <f t="shared" si="1"/>
        <v>3335</v>
      </c>
      <c r="I35" t="s">
        <v>483</v>
      </c>
      <c r="M35" s="4">
        <v>391517124002085</v>
      </c>
      <c r="N35">
        <v>9</v>
      </c>
      <c r="O35">
        <v>6</v>
      </c>
      <c r="Q35" s="4">
        <v>391517139001011</v>
      </c>
      <c r="R35">
        <v>38</v>
      </c>
      <c r="S35">
        <v>6</v>
      </c>
    </row>
    <row r="36" spans="1:19" x14ac:dyDescent="0.25">
      <c r="A36" t="s">
        <v>90</v>
      </c>
      <c r="B36" t="s">
        <v>113</v>
      </c>
      <c r="C36" s="8">
        <v>5801</v>
      </c>
      <c r="D36">
        <v>6</v>
      </c>
      <c r="E36" s="1" t="str">
        <f t="shared" si="3"/>
        <v/>
      </c>
      <c r="F36" s="1">
        <f t="shared" si="3"/>
        <v>5801</v>
      </c>
      <c r="G36">
        <v>5801</v>
      </c>
      <c r="H36" s="1">
        <f t="shared" si="1"/>
        <v>0</v>
      </c>
      <c r="M36" s="4">
        <v>391517124002084</v>
      </c>
      <c r="N36">
        <v>12</v>
      </c>
      <c r="O36">
        <v>6</v>
      </c>
      <c r="Q36" s="4">
        <v>391517139001013</v>
      </c>
      <c r="R36">
        <v>14</v>
      </c>
      <c r="S36">
        <v>6</v>
      </c>
    </row>
    <row r="37" spans="1:19" x14ac:dyDescent="0.25">
      <c r="A37" t="s">
        <v>93</v>
      </c>
      <c r="B37" t="s">
        <v>113</v>
      </c>
      <c r="C37" s="8">
        <v>4443</v>
      </c>
      <c r="D37">
        <v>6</v>
      </c>
      <c r="E37" s="1" t="str">
        <f t="shared" si="3"/>
        <v/>
      </c>
      <c r="F37" s="1">
        <f t="shared" si="3"/>
        <v>4443</v>
      </c>
      <c r="G37" s="8">
        <v>4443</v>
      </c>
      <c r="H37" s="1">
        <f t="shared" si="1"/>
        <v>0</v>
      </c>
      <c r="M37" s="4">
        <v>391517124002083</v>
      </c>
      <c r="N37">
        <v>48</v>
      </c>
      <c r="O37">
        <v>6</v>
      </c>
      <c r="Q37" s="4">
        <v>391517139001014</v>
      </c>
      <c r="R37">
        <v>15</v>
      </c>
      <c r="S37">
        <v>6</v>
      </c>
    </row>
    <row r="38" spans="1:19" x14ac:dyDescent="0.25">
      <c r="A38" t="s">
        <v>415</v>
      </c>
      <c r="B38" t="s">
        <v>114</v>
      </c>
      <c r="D38">
        <v>6</v>
      </c>
      <c r="E38" s="1" t="str">
        <f t="shared" si="3"/>
        <v/>
      </c>
      <c r="F38" s="1">
        <f t="shared" si="3"/>
        <v>0</v>
      </c>
      <c r="H38" s="1">
        <f t="shared" si="1"/>
        <v>0</v>
      </c>
      <c r="M38" s="4">
        <v>391517124002100</v>
      </c>
      <c r="N38">
        <v>4</v>
      </c>
      <c r="O38">
        <v>6</v>
      </c>
      <c r="Q38" s="4">
        <v>391517139001019</v>
      </c>
      <c r="R38">
        <v>0</v>
      </c>
      <c r="S38">
        <v>6</v>
      </c>
    </row>
    <row r="39" spans="1:19" x14ac:dyDescent="0.25">
      <c r="A39" t="s">
        <v>414</v>
      </c>
      <c r="B39" t="s">
        <v>114</v>
      </c>
      <c r="D39">
        <v>6</v>
      </c>
      <c r="E39" s="1" t="str">
        <f t="shared" si="3"/>
        <v/>
      </c>
      <c r="F39" s="1">
        <f t="shared" si="3"/>
        <v>0</v>
      </c>
      <c r="H39" s="1">
        <f t="shared" si="1"/>
        <v>0</v>
      </c>
      <c r="M39" s="4">
        <v>391517131005004</v>
      </c>
      <c r="N39">
        <v>50</v>
      </c>
      <c r="O39">
        <v>6</v>
      </c>
      <c r="Q39" s="4">
        <v>391517139001018</v>
      </c>
      <c r="R39">
        <v>0</v>
      </c>
      <c r="S39">
        <v>6</v>
      </c>
    </row>
    <row r="40" spans="1:19" x14ac:dyDescent="0.25">
      <c r="A40" t="s">
        <v>188</v>
      </c>
      <c r="B40" t="s">
        <v>114</v>
      </c>
      <c r="D40">
        <v>6</v>
      </c>
      <c r="E40" s="1" t="str">
        <f t="shared" si="3"/>
        <v/>
      </c>
      <c r="F40" s="1">
        <f t="shared" si="3"/>
        <v>0</v>
      </c>
      <c r="H40" s="1">
        <f t="shared" si="1"/>
        <v>0</v>
      </c>
      <c r="M40" s="4">
        <v>391517131005005</v>
      </c>
      <c r="N40">
        <v>271</v>
      </c>
      <c r="O40">
        <v>6</v>
      </c>
      <c r="Q40" s="4">
        <v>391517150001066</v>
      </c>
      <c r="R40">
        <v>0</v>
      </c>
      <c r="S40">
        <v>6</v>
      </c>
    </row>
    <row r="41" spans="1:19" x14ac:dyDescent="0.25">
      <c r="A41" t="s">
        <v>405</v>
      </c>
      <c r="B41" t="s">
        <v>114</v>
      </c>
      <c r="D41">
        <v>6</v>
      </c>
      <c r="E41" s="1" t="str">
        <f t="shared" si="3"/>
        <v/>
      </c>
      <c r="F41" s="1">
        <f t="shared" si="3"/>
        <v>0</v>
      </c>
      <c r="H41" s="1">
        <f t="shared" si="1"/>
        <v>0</v>
      </c>
      <c r="M41" s="4">
        <v>391517131005006</v>
      </c>
      <c r="N41">
        <v>40</v>
      </c>
      <c r="O41">
        <v>6</v>
      </c>
      <c r="Q41" s="4">
        <v>391517150001065</v>
      </c>
      <c r="R41">
        <v>0</v>
      </c>
      <c r="S41">
        <v>6</v>
      </c>
    </row>
    <row r="42" spans="1:19" x14ac:dyDescent="0.25">
      <c r="A42" t="s">
        <v>399</v>
      </c>
      <c r="B42" t="s">
        <v>114</v>
      </c>
      <c r="D42">
        <v>6</v>
      </c>
      <c r="E42" s="1" t="str">
        <f t="shared" si="3"/>
        <v/>
      </c>
      <c r="F42" s="1">
        <f t="shared" si="3"/>
        <v>0</v>
      </c>
      <c r="H42" s="1">
        <f t="shared" si="1"/>
        <v>0</v>
      </c>
      <c r="M42" s="4">
        <v>391517131005007</v>
      </c>
      <c r="N42">
        <v>16</v>
      </c>
      <c r="O42">
        <v>6</v>
      </c>
      <c r="Q42" s="4">
        <v>391517150001064</v>
      </c>
      <c r="R42">
        <v>0</v>
      </c>
      <c r="S42">
        <v>6</v>
      </c>
    </row>
    <row r="43" spans="1:19" x14ac:dyDescent="0.25">
      <c r="A43" t="s">
        <v>406</v>
      </c>
      <c r="B43" t="s">
        <v>114</v>
      </c>
      <c r="D43">
        <v>4</v>
      </c>
      <c r="E43" s="1">
        <f t="shared" si="3"/>
        <v>0</v>
      </c>
      <c r="F43" s="1" t="str">
        <f t="shared" si="3"/>
        <v/>
      </c>
      <c r="H43" s="1">
        <f t="shared" si="1"/>
        <v>0</v>
      </c>
      <c r="M43" s="4">
        <v>391517131005029</v>
      </c>
      <c r="N43">
        <v>22</v>
      </c>
      <c r="O43">
        <v>6</v>
      </c>
      <c r="Q43" s="4">
        <v>391517150001063</v>
      </c>
      <c r="R43">
        <v>0</v>
      </c>
      <c r="S43">
        <v>6</v>
      </c>
    </row>
    <row r="44" spans="1:19" x14ac:dyDescent="0.25">
      <c r="A44" t="s">
        <v>407</v>
      </c>
      <c r="B44" t="s">
        <v>114</v>
      </c>
      <c r="D44">
        <v>4</v>
      </c>
      <c r="E44" s="1">
        <f t="shared" si="3"/>
        <v>0</v>
      </c>
      <c r="F44" s="1" t="str">
        <f t="shared" si="3"/>
        <v/>
      </c>
      <c r="H44" s="1">
        <f t="shared" si="1"/>
        <v>0</v>
      </c>
      <c r="M44" s="4"/>
      <c r="Q44" s="4">
        <v>391517150001067</v>
      </c>
      <c r="R44">
        <v>0</v>
      </c>
      <c r="S44">
        <v>6</v>
      </c>
    </row>
    <row r="45" spans="1:19" x14ac:dyDescent="0.25">
      <c r="A45" t="s">
        <v>408</v>
      </c>
      <c r="B45" t="s">
        <v>114</v>
      </c>
      <c r="D45">
        <v>4</v>
      </c>
      <c r="E45" s="1">
        <f t="shared" si="3"/>
        <v>0</v>
      </c>
      <c r="F45" s="1" t="str">
        <f t="shared" si="3"/>
        <v/>
      </c>
      <c r="H45" s="1">
        <f t="shared" si="1"/>
        <v>0</v>
      </c>
      <c r="M45" s="4" t="s">
        <v>456</v>
      </c>
      <c r="N45">
        <f>SUM(N10:N12)</f>
        <v>2</v>
      </c>
      <c r="Q45" s="4">
        <v>391517150001062</v>
      </c>
      <c r="R45">
        <v>0</v>
      </c>
      <c r="S45">
        <v>6</v>
      </c>
    </row>
    <row r="46" spans="1:19" x14ac:dyDescent="0.25">
      <c r="A46" t="s">
        <v>409</v>
      </c>
      <c r="B46" t="s">
        <v>114</v>
      </c>
      <c r="D46">
        <v>4</v>
      </c>
      <c r="E46" s="1">
        <f t="shared" si="3"/>
        <v>0</v>
      </c>
      <c r="F46" s="1" t="str">
        <f t="shared" si="3"/>
        <v/>
      </c>
      <c r="H46" s="1">
        <f t="shared" si="1"/>
        <v>0</v>
      </c>
      <c r="M46" s="4" t="s">
        <v>457</v>
      </c>
      <c r="N46">
        <f>SUM(N13:N43)</f>
        <v>1609</v>
      </c>
      <c r="Q46" s="4">
        <v>391517150001075</v>
      </c>
      <c r="R46">
        <v>0</v>
      </c>
      <c r="S46">
        <v>6</v>
      </c>
    </row>
    <row r="47" spans="1:19" x14ac:dyDescent="0.25">
      <c r="A47" t="s">
        <v>410</v>
      </c>
      <c r="B47" t="s">
        <v>114</v>
      </c>
      <c r="D47">
        <v>4</v>
      </c>
      <c r="E47" s="1">
        <f t="shared" si="3"/>
        <v>0</v>
      </c>
      <c r="F47" s="1" t="str">
        <f t="shared" si="3"/>
        <v/>
      </c>
      <c r="H47" s="1">
        <f t="shared" si="1"/>
        <v>0</v>
      </c>
      <c r="M47" s="4"/>
      <c r="Q47" s="4">
        <v>391517150001076</v>
      </c>
      <c r="R47">
        <v>0</v>
      </c>
      <c r="S47">
        <v>6</v>
      </c>
    </row>
    <row r="48" spans="1:19" x14ac:dyDescent="0.25">
      <c r="A48" t="s">
        <v>411</v>
      </c>
      <c r="B48" t="s">
        <v>114</v>
      </c>
      <c r="D48">
        <v>4</v>
      </c>
      <c r="E48" s="1">
        <f t="shared" si="3"/>
        <v>0</v>
      </c>
      <c r="F48" s="1" t="str">
        <f t="shared" si="3"/>
        <v/>
      </c>
      <c r="H48" s="1">
        <f t="shared" si="1"/>
        <v>0</v>
      </c>
      <c r="M48" s="4"/>
      <c r="Q48" s="4">
        <v>391517150001068</v>
      </c>
      <c r="R48">
        <v>0</v>
      </c>
      <c r="S48">
        <v>6</v>
      </c>
    </row>
    <row r="49" spans="1:19" x14ac:dyDescent="0.25">
      <c r="A49" t="s">
        <v>412</v>
      </c>
      <c r="B49" t="s">
        <v>114</v>
      </c>
      <c r="D49">
        <v>6</v>
      </c>
      <c r="E49" s="1" t="str">
        <f t="shared" si="3"/>
        <v/>
      </c>
      <c r="F49" s="1">
        <f t="shared" si="3"/>
        <v>0</v>
      </c>
      <c r="H49" s="1">
        <f t="shared" si="1"/>
        <v>0</v>
      </c>
      <c r="Q49" s="4">
        <v>391517150001061</v>
      </c>
      <c r="R49">
        <v>10</v>
      </c>
      <c r="S49">
        <v>6</v>
      </c>
    </row>
    <row r="50" spans="1:19" x14ac:dyDescent="0.25">
      <c r="A50" t="s">
        <v>413</v>
      </c>
      <c r="B50" t="s">
        <v>114</v>
      </c>
      <c r="D50">
        <v>6</v>
      </c>
      <c r="E50" s="1" t="str">
        <f t="shared" si="3"/>
        <v/>
      </c>
      <c r="F50" s="1">
        <f t="shared" si="3"/>
        <v>0</v>
      </c>
      <c r="H50" s="1">
        <f t="shared" si="1"/>
        <v>0</v>
      </c>
      <c r="Q50" s="4">
        <v>391517137002034</v>
      </c>
      <c r="R50">
        <v>0</v>
      </c>
      <c r="S50">
        <v>6</v>
      </c>
    </row>
    <row r="51" spans="1:19" x14ac:dyDescent="0.25">
      <c r="C51" s="1">
        <f>SUM(C3:C50)</f>
        <v>374853</v>
      </c>
      <c r="E51" s="1">
        <f>SUM(E3:E50)</f>
        <v>246203</v>
      </c>
      <c r="F51" s="1">
        <f>SUM(F3:F50)</f>
        <v>128650</v>
      </c>
      <c r="G51" s="1">
        <f>SUM(G3:G50)</f>
        <v>374853</v>
      </c>
      <c r="H51" s="1">
        <f>SUM(H3:H50)</f>
        <v>0</v>
      </c>
      <c r="Q51" s="4">
        <v>391517137002033</v>
      </c>
      <c r="R51">
        <v>3</v>
      </c>
      <c r="S51">
        <v>6</v>
      </c>
    </row>
    <row r="52" spans="1:19" x14ac:dyDescent="0.25">
      <c r="C52" s="1" t="str">
        <f>IF(C51=A1,"GOOD!")</f>
        <v>GOOD!</v>
      </c>
      <c r="E52" s="1" t="str">
        <f>IF(E51+F51=C51,"GOOD!")</f>
        <v>GOOD!</v>
      </c>
      <c r="Q52" s="4">
        <v>391517137002031</v>
      </c>
      <c r="R52">
        <v>17</v>
      </c>
      <c r="S52">
        <v>6</v>
      </c>
    </row>
    <row r="53" spans="1:19" x14ac:dyDescent="0.25">
      <c r="Q53" s="4">
        <v>391517150001060</v>
      </c>
      <c r="R53">
        <v>13</v>
      </c>
      <c r="S53">
        <v>6</v>
      </c>
    </row>
    <row r="54" spans="1:19" x14ac:dyDescent="0.25">
      <c r="Q54" s="4">
        <v>391517150001069</v>
      </c>
      <c r="R54">
        <v>0</v>
      </c>
      <c r="S54">
        <v>6</v>
      </c>
    </row>
    <row r="55" spans="1:19" x14ac:dyDescent="0.25">
      <c r="Q55" s="4">
        <v>391517150001070</v>
      </c>
      <c r="R55">
        <v>0</v>
      </c>
      <c r="S55">
        <v>6</v>
      </c>
    </row>
    <row r="56" spans="1:19" x14ac:dyDescent="0.25">
      <c r="Q56" s="4">
        <v>391517139001003</v>
      </c>
      <c r="R56">
        <v>200</v>
      </c>
      <c r="S56">
        <v>4</v>
      </c>
    </row>
    <row r="57" spans="1:19" x14ac:dyDescent="0.25">
      <c r="Q57" s="4">
        <v>391517139001000</v>
      </c>
      <c r="R57">
        <v>25</v>
      </c>
      <c r="S57">
        <v>4</v>
      </c>
    </row>
    <row r="58" spans="1:19" x14ac:dyDescent="0.25">
      <c r="Q58" s="4">
        <v>391517114121019</v>
      </c>
      <c r="R58">
        <v>0</v>
      </c>
      <c r="S58">
        <v>4</v>
      </c>
    </row>
    <row r="59" spans="1:19" x14ac:dyDescent="0.25">
      <c r="Q59" s="4">
        <v>391517139001021</v>
      </c>
      <c r="R59">
        <v>0</v>
      </c>
      <c r="S59">
        <v>4</v>
      </c>
    </row>
    <row r="60" spans="1:19" x14ac:dyDescent="0.25">
      <c r="Q60" s="4">
        <v>391517139001005</v>
      </c>
      <c r="R60">
        <v>0</v>
      </c>
      <c r="S60">
        <v>4</v>
      </c>
    </row>
    <row r="61" spans="1:19" x14ac:dyDescent="0.25">
      <c r="Q61" s="4">
        <v>391517139001006</v>
      </c>
      <c r="R61">
        <v>0</v>
      </c>
      <c r="S61">
        <v>4</v>
      </c>
    </row>
    <row r="62" spans="1:19" x14ac:dyDescent="0.25">
      <c r="Q62" s="4">
        <v>391517114121030</v>
      </c>
      <c r="R62">
        <v>0</v>
      </c>
      <c r="S62">
        <v>4</v>
      </c>
    </row>
    <row r="63" spans="1:19" x14ac:dyDescent="0.25">
      <c r="Q63" s="4">
        <v>391517139001020</v>
      </c>
      <c r="R63">
        <v>0</v>
      </c>
      <c r="S63">
        <v>4</v>
      </c>
    </row>
    <row r="64" spans="1:19" x14ac:dyDescent="0.25">
      <c r="Q64" s="4">
        <v>391517139001007</v>
      </c>
      <c r="R64">
        <v>11</v>
      </c>
      <c r="S64">
        <v>4</v>
      </c>
    </row>
    <row r="65" spans="17:19" x14ac:dyDescent="0.25">
      <c r="Q65" s="4">
        <v>391517139001008</v>
      </c>
      <c r="R65">
        <v>0</v>
      </c>
      <c r="S65">
        <v>4</v>
      </c>
    </row>
    <row r="66" spans="17:19" x14ac:dyDescent="0.25">
      <c r="Q66" s="4">
        <v>391517137002003</v>
      </c>
      <c r="R66">
        <v>0</v>
      </c>
      <c r="S66">
        <v>4</v>
      </c>
    </row>
    <row r="67" spans="17:19" x14ac:dyDescent="0.25">
      <c r="Q67" s="4">
        <v>391517137002002</v>
      </c>
      <c r="R67">
        <v>0</v>
      </c>
      <c r="S67">
        <v>4</v>
      </c>
    </row>
    <row r="68" spans="17:19" x14ac:dyDescent="0.25">
      <c r="Q68" s="4">
        <v>391517137002001</v>
      </c>
      <c r="R68">
        <v>0</v>
      </c>
      <c r="S68">
        <v>4</v>
      </c>
    </row>
    <row r="69" spans="17:19" x14ac:dyDescent="0.25">
      <c r="Q69" s="4">
        <v>391517137002009</v>
      </c>
      <c r="R69">
        <v>189</v>
      </c>
      <c r="S69">
        <v>4</v>
      </c>
    </row>
    <row r="70" spans="17:19" x14ac:dyDescent="0.25">
      <c r="Q70" s="4">
        <v>391517137002012</v>
      </c>
      <c r="R70">
        <v>9</v>
      </c>
      <c r="S70">
        <v>4</v>
      </c>
    </row>
    <row r="71" spans="17:19" x14ac:dyDescent="0.25">
      <c r="Q71" s="4">
        <v>391517137002013</v>
      </c>
      <c r="R71">
        <v>10</v>
      </c>
      <c r="S71">
        <v>4</v>
      </c>
    </row>
    <row r="72" spans="17:19" x14ac:dyDescent="0.25">
      <c r="Q72" s="4">
        <v>391517137002032</v>
      </c>
      <c r="R72">
        <v>6</v>
      </c>
      <c r="S72">
        <v>4</v>
      </c>
    </row>
    <row r="73" spans="17:19" x14ac:dyDescent="0.25">
      <c r="Q73" s="4">
        <v>391517137002011</v>
      </c>
      <c r="R73">
        <v>44</v>
      </c>
      <c r="S73">
        <v>4</v>
      </c>
    </row>
    <row r="74" spans="17:19" x14ac:dyDescent="0.25">
      <c r="Q74" s="4">
        <v>391517137002010</v>
      </c>
      <c r="R74">
        <v>64</v>
      </c>
      <c r="S74">
        <v>4</v>
      </c>
    </row>
    <row r="75" spans="17:19" x14ac:dyDescent="0.25">
      <c r="Q75" s="4">
        <v>391517137002014</v>
      </c>
      <c r="R75">
        <v>52</v>
      </c>
      <c r="S75">
        <v>4</v>
      </c>
    </row>
    <row r="76" spans="17:19" x14ac:dyDescent="0.25">
      <c r="Q76" s="4">
        <v>391517137002000</v>
      </c>
      <c r="R76">
        <v>90</v>
      </c>
      <c r="S76">
        <v>4</v>
      </c>
    </row>
    <row r="77" spans="17:19" x14ac:dyDescent="0.25">
      <c r="Q77" s="4">
        <v>391517114121044</v>
      </c>
      <c r="R77">
        <v>0</v>
      </c>
      <c r="S77">
        <v>4</v>
      </c>
    </row>
    <row r="78" spans="17:19" x14ac:dyDescent="0.25">
      <c r="Q78" s="4">
        <v>391517114121034</v>
      </c>
      <c r="R78">
        <v>0</v>
      </c>
      <c r="S78">
        <v>4</v>
      </c>
    </row>
    <row r="79" spans="17:19" x14ac:dyDescent="0.25">
      <c r="Q79" s="4">
        <v>391517114121045</v>
      </c>
      <c r="R79">
        <v>0</v>
      </c>
      <c r="S79">
        <v>4</v>
      </c>
    </row>
    <row r="80" spans="17:19" x14ac:dyDescent="0.25">
      <c r="Q80" s="4">
        <v>391517114121021</v>
      </c>
      <c r="R80">
        <v>0</v>
      </c>
      <c r="S80">
        <v>4</v>
      </c>
    </row>
    <row r="81" spans="17:18" x14ac:dyDescent="0.25">
      <c r="Q81" s="4" t="s">
        <v>1006</v>
      </c>
      <c r="R81">
        <f>SUM(R56:R80)</f>
        <v>700</v>
      </c>
    </row>
    <row r="82" spans="17:18" x14ac:dyDescent="0.25">
      <c r="Q82" s="4" t="s">
        <v>1007</v>
      </c>
      <c r="R82">
        <f>SUM(R30:R55)</f>
        <v>641</v>
      </c>
    </row>
  </sheetData>
  <autoFilter ref="A2:F52"/>
  <mergeCells count="4">
    <mergeCell ref="M1:O1"/>
    <mergeCell ref="M8:O8"/>
    <mergeCell ref="Q1:S1"/>
    <mergeCell ref="Q28:S28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3"/>
  <sheetViews>
    <sheetView workbookViewId="0">
      <selection activeCell="A2" sqref="A2:F30"/>
    </sheetView>
  </sheetViews>
  <sheetFormatPr defaultRowHeight="15" x14ac:dyDescent="0.25"/>
  <cols>
    <col min="1" max="1" width="22" bestFit="1" customWidth="1"/>
    <col min="3" max="3" width="10.7109375" bestFit="1" customWidth="1"/>
    <col min="5" max="6" width="20.140625" bestFit="1" customWidth="1"/>
    <col min="10" max="10" width="40.42578125" style="4" bestFit="1" customWidth="1"/>
    <col min="11" max="11" width="10.7109375" bestFit="1" customWidth="1"/>
    <col min="13" max="13" width="16.140625" bestFit="1" customWidth="1"/>
    <col min="14" max="14" width="10.7109375" bestFit="1" customWidth="1"/>
    <col min="17" max="17" width="41.42578125" style="4" bestFit="1" customWidth="1"/>
    <col min="18" max="18" width="10.7109375" bestFit="1" customWidth="1"/>
  </cols>
  <sheetData>
    <row r="1" spans="1:19" x14ac:dyDescent="0.25">
      <c r="A1" s="1">
        <f>Sheet1!B84</f>
        <v>242337</v>
      </c>
      <c r="C1" s="1"/>
      <c r="D1" s="1"/>
      <c r="E1" s="1">
        <v>13</v>
      </c>
      <c r="F1" s="1">
        <v>14</v>
      </c>
      <c r="J1" s="42" t="s">
        <v>952</v>
      </c>
      <c r="K1" s="42"/>
      <c r="L1" s="42"/>
      <c r="Q1" s="42" t="s">
        <v>951</v>
      </c>
      <c r="R1" s="42"/>
      <c r="S1" s="42"/>
    </row>
    <row r="2" spans="1:19" x14ac:dyDescent="0.25">
      <c r="A2" s="13" t="s">
        <v>108</v>
      </c>
      <c r="B2" s="13" t="s">
        <v>109</v>
      </c>
      <c r="C2" s="14" t="s">
        <v>98</v>
      </c>
      <c r="D2" s="14" t="s">
        <v>110</v>
      </c>
      <c r="E2" s="14" t="s">
        <v>883</v>
      </c>
      <c r="F2" s="14" t="s">
        <v>884</v>
      </c>
      <c r="J2" s="4" t="s">
        <v>210</v>
      </c>
      <c r="K2" t="s">
        <v>98</v>
      </c>
      <c r="L2" t="s">
        <v>110</v>
      </c>
      <c r="Q2" s="4" t="s">
        <v>967</v>
      </c>
      <c r="R2" t="s">
        <v>98</v>
      </c>
      <c r="S2" t="s">
        <v>110</v>
      </c>
    </row>
    <row r="3" spans="1:19" x14ac:dyDescent="0.25">
      <c r="A3" s="7" t="s">
        <v>45</v>
      </c>
      <c r="B3" t="s">
        <v>111</v>
      </c>
      <c r="C3" s="8">
        <v>11690</v>
      </c>
      <c r="D3">
        <v>14</v>
      </c>
      <c r="E3" s="1" t="str">
        <f t="shared" ref="E3:F18" si="0">IF($D3=E$1,$C3,"")</f>
        <v/>
      </c>
      <c r="F3" s="1">
        <f t="shared" si="0"/>
        <v>11690</v>
      </c>
      <c r="H3" s="1">
        <f>G3-C3</f>
        <v>-11690</v>
      </c>
      <c r="J3" s="4" t="s">
        <v>953</v>
      </c>
      <c r="K3">
        <v>4</v>
      </c>
      <c r="L3">
        <v>13</v>
      </c>
      <c r="Q3" s="4" t="s">
        <v>968</v>
      </c>
      <c r="R3">
        <v>14</v>
      </c>
      <c r="S3">
        <v>14</v>
      </c>
    </row>
    <row r="4" spans="1:19" x14ac:dyDescent="0.25">
      <c r="A4" s="7" t="s">
        <v>924</v>
      </c>
      <c r="B4" t="s">
        <v>111</v>
      </c>
      <c r="C4">
        <v>20841</v>
      </c>
      <c r="D4">
        <v>14</v>
      </c>
      <c r="E4" s="1" t="str">
        <f t="shared" si="0"/>
        <v/>
      </c>
      <c r="F4" s="1">
        <f t="shared" si="0"/>
        <v>20841</v>
      </c>
      <c r="G4">
        <v>20841</v>
      </c>
      <c r="H4" s="1">
        <f t="shared" ref="H4:H30" si="1">G4-C4</f>
        <v>0</v>
      </c>
      <c r="J4" s="4" t="s">
        <v>954</v>
      </c>
      <c r="K4">
        <v>46</v>
      </c>
      <c r="L4">
        <v>13</v>
      </c>
      <c r="Q4" s="4" t="s">
        <v>969</v>
      </c>
      <c r="R4">
        <v>51</v>
      </c>
      <c r="S4">
        <v>14</v>
      </c>
    </row>
    <row r="5" spans="1:19" x14ac:dyDescent="0.25">
      <c r="A5" s="7" t="s">
        <v>105</v>
      </c>
      <c r="B5" t="s">
        <v>111</v>
      </c>
      <c r="C5">
        <v>1034</v>
      </c>
      <c r="D5">
        <v>13</v>
      </c>
      <c r="E5" s="1">
        <f t="shared" si="0"/>
        <v>1034</v>
      </c>
      <c r="F5" s="1" t="str">
        <f t="shared" si="0"/>
        <v/>
      </c>
      <c r="G5">
        <v>1034</v>
      </c>
      <c r="H5" s="1">
        <f t="shared" si="1"/>
        <v>0</v>
      </c>
      <c r="J5" s="4" t="s">
        <v>955</v>
      </c>
      <c r="K5">
        <v>44</v>
      </c>
      <c r="L5">
        <v>13</v>
      </c>
      <c r="Q5" s="4" t="s">
        <v>970</v>
      </c>
      <c r="R5">
        <v>51</v>
      </c>
      <c r="S5">
        <v>14</v>
      </c>
    </row>
    <row r="6" spans="1:19" x14ac:dyDescent="0.25">
      <c r="A6" s="7" t="s">
        <v>925</v>
      </c>
      <c r="B6" t="s">
        <v>111</v>
      </c>
      <c r="C6">
        <v>34792</v>
      </c>
      <c r="D6">
        <v>13</v>
      </c>
      <c r="E6" s="1">
        <f t="shared" si="0"/>
        <v>34792</v>
      </c>
      <c r="F6" s="1" t="str">
        <f t="shared" si="0"/>
        <v/>
      </c>
      <c r="G6">
        <v>34792</v>
      </c>
      <c r="H6" s="1">
        <f t="shared" si="1"/>
        <v>0</v>
      </c>
      <c r="J6" s="4" t="s">
        <v>956</v>
      </c>
      <c r="K6">
        <v>23</v>
      </c>
      <c r="L6">
        <v>13</v>
      </c>
      <c r="Q6" s="4" t="s">
        <v>971</v>
      </c>
      <c r="R6">
        <v>45</v>
      </c>
      <c r="S6">
        <v>14</v>
      </c>
    </row>
    <row r="7" spans="1:19" x14ac:dyDescent="0.25">
      <c r="A7" s="7" t="s">
        <v>926</v>
      </c>
      <c r="B7" t="s">
        <v>111</v>
      </c>
      <c r="C7">
        <v>3777</v>
      </c>
      <c r="D7">
        <v>14</v>
      </c>
      <c r="E7" s="1" t="str">
        <f t="shared" si="0"/>
        <v/>
      </c>
      <c r="F7" s="1">
        <f t="shared" si="0"/>
        <v>3777</v>
      </c>
      <c r="H7" s="1">
        <f t="shared" si="1"/>
        <v>-3777</v>
      </c>
      <c r="J7" s="4" t="s">
        <v>957</v>
      </c>
      <c r="K7">
        <v>4</v>
      </c>
      <c r="L7">
        <v>13</v>
      </c>
      <c r="Q7" s="4" t="s">
        <v>972</v>
      </c>
      <c r="R7">
        <v>267</v>
      </c>
      <c r="S7">
        <v>14</v>
      </c>
    </row>
    <row r="8" spans="1:19" x14ac:dyDescent="0.25">
      <c r="A8" s="7" t="s">
        <v>70</v>
      </c>
      <c r="B8" t="s">
        <v>111</v>
      </c>
      <c r="C8">
        <v>118</v>
      </c>
      <c r="D8">
        <v>14</v>
      </c>
      <c r="E8" s="1" t="str">
        <f t="shared" si="0"/>
        <v/>
      </c>
      <c r="F8" s="1">
        <f t="shared" si="0"/>
        <v>118</v>
      </c>
      <c r="H8" s="1">
        <f t="shared" si="1"/>
        <v>-118</v>
      </c>
      <c r="J8" s="29" t="s">
        <v>607</v>
      </c>
      <c r="K8">
        <v>1295</v>
      </c>
      <c r="L8" t="s">
        <v>923</v>
      </c>
      <c r="Q8" s="4" t="s">
        <v>973</v>
      </c>
      <c r="R8">
        <v>0</v>
      </c>
      <c r="S8">
        <v>13</v>
      </c>
    </row>
    <row r="9" spans="1:19" x14ac:dyDescent="0.25">
      <c r="A9" s="7" t="s">
        <v>927</v>
      </c>
      <c r="B9" t="s">
        <v>111</v>
      </c>
      <c r="C9">
        <v>17871</v>
      </c>
      <c r="D9">
        <v>14</v>
      </c>
      <c r="E9" s="1" t="str">
        <f t="shared" si="0"/>
        <v/>
      </c>
      <c r="F9" s="1">
        <f t="shared" si="0"/>
        <v>17871</v>
      </c>
      <c r="H9" s="1">
        <f t="shared" si="1"/>
        <v>-17871</v>
      </c>
      <c r="J9" s="29" t="s">
        <v>608</v>
      </c>
      <c r="K9">
        <v>1334</v>
      </c>
      <c r="L9" t="s">
        <v>923</v>
      </c>
      <c r="Q9" s="4" t="s">
        <v>974</v>
      </c>
      <c r="R9">
        <v>0</v>
      </c>
      <c r="S9">
        <v>13</v>
      </c>
    </row>
    <row r="10" spans="1:19" x14ac:dyDescent="0.25">
      <c r="A10" s="7" t="s">
        <v>928</v>
      </c>
      <c r="B10" t="s">
        <v>112</v>
      </c>
      <c r="C10">
        <v>0</v>
      </c>
      <c r="D10">
        <v>13</v>
      </c>
      <c r="E10" s="1">
        <f t="shared" si="0"/>
        <v>0</v>
      </c>
      <c r="F10" s="1" t="str">
        <f t="shared" si="0"/>
        <v/>
      </c>
      <c r="H10" s="1">
        <f t="shared" si="1"/>
        <v>0</v>
      </c>
      <c r="Q10" s="4" t="s">
        <v>975</v>
      </c>
      <c r="R10">
        <v>0</v>
      </c>
      <c r="S10">
        <v>13</v>
      </c>
    </row>
    <row r="11" spans="1:19" x14ac:dyDescent="0.25">
      <c r="A11" s="7" t="s">
        <v>929</v>
      </c>
      <c r="B11" t="s">
        <v>112</v>
      </c>
      <c r="C11">
        <v>155</v>
      </c>
      <c r="D11">
        <v>13</v>
      </c>
      <c r="E11" s="1">
        <f t="shared" si="0"/>
        <v>155</v>
      </c>
      <c r="F11" s="1" t="str">
        <f t="shared" si="0"/>
        <v/>
      </c>
      <c r="H11" s="1">
        <f t="shared" si="1"/>
        <v>-155</v>
      </c>
      <c r="J11" s="43" t="s">
        <v>958</v>
      </c>
      <c r="K11" s="43"/>
      <c r="L11" s="43"/>
      <c r="M11" s="42" t="s">
        <v>963</v>
      </c>
      <c r="N11" s="42"/>
      <c r="O11" s="42"/>
      <c r="Q11" s="4" t="s">
        <v>976</v>
      </c>
      <c r="R11">
        <v>0</v>
      </c>
      <c r="S11">
        <v>13</v>
      </c>
    </row>
    <row r="12" spans="1:19" x14ac:dyDescent="0.25">
      <c r="A12" s="7" t="s">
        <v>806</v>
      </c>
      <c r="B12" t="s">
        <v>112</v>
      </c>
      <c r="C12">
        <v>5287</v>
      </c>
      <c r="D12">
        <v>14</v>
      </c>
      <c r="E12" s="1" t="str">
        <f t="shared" si="0"/>
        <v/>
      </c>
      <c r="F12" s="1">
        <f t="shared" si="0"/>
        <v>5287</v>
      </c>
      <c r="H12" s="1">
        <f t="shared" si="1"/>
        <v>-5287</v>
      </c>
      <c r="J12" s="4" t="s">
        <v>224</v>
      </c>
      <c r="K12" t="s">
        <v>98</v>
      </c>
      <c r="L12" t="s">
        <v>110</v>
      </c>
      <c r="M12" t="s">
        <v>224</v>
      </c>
      <c r="N12" t="s">
        <v>98</v>
      </c>
      <c r="O12" t="s">
        <v>110</v>
      </c>
      <c r="Q12" s="4" t="s">
        <v>977</v>
      </c>
      <c r="R12">
        <v>0</v>
      </c>
      <c r="S12">
        <v>13</v>
      </c>
    </row>
    <row r="13" spans="1:19" x14ac:dyDescent="0.25">
      <c r="A13" s="7" t="s">
        <v>930</v>
      </c>
      <c r="B13" t="s">
        <v>112</v>
      </c>
      <c r="C13">
        <v>484</v>
      </c>
      <c r="D13">
        <v>14</v>
      </c>
      <c r="E13" s="1" t="str">
        <f t="shared" si="0"/>
        <v/>
      </c>
      <c r="F13" s="1">
        <f t="shared" si="0"/>
        <v>484</v>
      </c>
      <c r="H13" s="1">
        <f t="shared" si="1"/>
        <v>-484</v>
      </c>
      <c r="J13" s="4">
        <v>391650321002056</v>
      </c>
      <c r="K13">
        <v>0</v>
      </c>
      <c r="L13">
        <v>14</v>
      </c>
      <c r="M13" s="4">
        <v>391650321002055</v>
      </c>
      <c r="N13">
        <v>0</v>
      </c>
      <c r="O13">
        <v>13</v>
      </c>
      <c r="Q13" s="4" t="s">
        <v>978</v>
      </c>
      <c r="R13">
        <v>21</v>
      </c>
      <c r="S13">
        <v>13</v>
      </c>
    </row>
    <row r="14" spans="1:19" x14ac:dyDescent="0.25">
      <c r="A14" s="7" t="s">
        <v>931</v>
      </c>
      <c r="B14" t="s">
        <v>112</v>
      </c>
      <c r="C14">
        <v>554</v>
      </c>
      <c r="D14">
        <v>14</v>
      </c>
      <c r="E14" s="1" t="str">
        <f t="shared" si="0"/>
        <v/>
      </c>
      <c r="F14" s="1">
        <f t="shared" si="0"/>
        <v>554</v>
      </c>
      <c r="H14" s="1">
        <f t="shared" si="1"/>
        <v>-554</v>
      </c>
      <c r="J14" s="4">
        <v>391650321002043</v>
      </c>
      <c r="K14">
        <v>0</v>
      </c>
      <c r="L14">
        <v>14</v>
      </c>
      <c r="M14" s="4">
        <v>391650321002059</v>
      </c>
      <c r="N14">
        <v>0</v>
      </c>
      <c r="O14">
        <v>13</v>
      </c>
      <c r="Q14" s="4" t="s">
        <v>979</v>
      </c>
      <c r="R14">
        <v>15</v>
      </c>
      <c r="S14">
        <v>13</v>
      </c>
    </row>
    <row r="15" spans="1:19" x14ac:dyDescent="0.25">
      <c r="A15" s="7" t="s">
        <v>932</v>
      </c>
      <c r="B15" t="s">
        <v>112</v>
      </c>
      <c r="C15">
        <v>1405</v>
      </c>
      <c r="D15">
        <v>13</v>
      </c>
      <c r="E15" s="1">
        <f t="shared" si="0"/>
        <v>1405</v>
      </c>
      <c r="F15" s="1" t="str">
        <f t="shared" si="0"/>
        <v/>
      </c>
      <c r="H15" s="1">
        <f t="shared" si="1"/>
        <v>-1405</v>
      </c>
      <c r="J15" s="4">
        <v>391650321002053</v>
      </c>
      <c r="K15">
        <v>3</v>
      </c>
      <c r="L15">
        <v>14</v>
      </c>
      <c r="M15" s="4">
        <v>391650321002052</v>
      </c>
      <c r="N15">
        <v>0</v>
      </c>
      <c r="O15">
        <v>13</v>
      </c>
      <c r="Q15" s="4" t="s">
        <v>980</v>
      </c>
      <c r="R15">
        <v>19</v>
      </c>
      <c r="S15">
        <v>13</v>
      </c>
    </row>
    <row r="16" spans="1:19" x14ac:dyDescent="0.25">
      <c r="A16" s="7" t="s">
        <v>73</v>
      </c>
      <c r="B16" t="s">
        <v>112</v>
      </c>
      <c r="C16">
        <v>2049</v>
      </c>
      <c r="D16">
        <v>13</v>
      </c>
      <c r="E16" s="1">
        <f t="shared" si="0"/>
        <v>2049</v>
      </c>
      <c r="F16" s="1" t="str">
        <f t="shared" si="0"/>
        <v/>
      </c>
      <c r="H16" s="1">
        <f t="shared" si="1"/>
        <v>-2049</v>
      </c>
      <c r="J16" s="4">
        <v>391650321002044</v>
      </c>
      <c r="K16">
        <v>4</v>
      </c>
      <c r="L16">
        <v>14</v>
      </c>
      <c r="M16" s="4">
        <v>391650321002042</v>
      </c>
      <c r="N16">
        <v>0</v>
      </c>
      <c r="O16">
        <v>13</v>
      </c>
      <c r="Q16" s="4" t="s">
        <v>981</v>
      </c>
      <c r="R16">
        <v>16</v>
      </c>
      <c r="S16">
        <v>13</v>
      </c>
    </row>
    <row r="17" spans="1:19" x14ac:dyDescent="0.25">
      <c r="A17" s="7" t="s">
        <v>933</v>
      </c>
      <c r="B17" t="s">
        <v>112</v>
      </c>
      <c r="C17">
        <v>129</v>
      </c>
      <c r="D17">
        <v>13</v>
      </c>
      <c r="E17" s="1">
        <f t="shared" si="0"/>
        <v>129</v>
      </c>
      <c r="F17" s="1" t="str">
        <f t="shared" si="0"/>
        <v/>
      </c>
      <c r="H17" s="1">
        <f t="shared" si="1"/>
        <v>-129</v>
      </c>
      <c r="J17" s="4">
        <v>391650321002045</v>
      </c>
      <c r="K17">
        <v>10</v>
      </c>
      <c r="L17">
        <v>14</v>
      </c>
      <c r="M17" s="4">
        <v>391650321002063</v>
      </c>
      <c r="N17">
        <v>0</v>
      </c>
      <c r="O17">
        <v>13</v>
      </c>
      <c r="Q17" s="4" t="s">
        <v>982</v>
      </c>
      <c r="R17">
        <v>13</v>
      </c>
      <c r="S17">
        <v>13</v>
      </c>
    </row>
    <row r="18" spans="1:19" x14ac:dyDescent="0.25">
      <c r="A18" s="7" t="s">
        <v>934</v>
      </c>
      <c r="B18" t="s">
        <v>112</v>
      </c>
      <c r="C18">
        <v>6384</v>
      </c>
      <c r="D18">
        <v>13</v>
      </c>
      <c r="E18" s="1">
        <f t="shared" si="0"/>
        <v>6384</v>
      </c>
      <c r="F18" s="1" t="str">
        <f t="shared" si="0"/>
        <v/>
      </c>
      <c r="G18" s="8"/>
      <c r="H18" s="1">
        <f t="shared" si="1"/>
        <v>-6384</v>
      </c>
      <c r="J18" s="4">
        <v>391650321002050</v>
      </c>
      <c r="K18">
        <v>0</v>
      </c>
      <c r="L18">
        <v>14</v>
      </c>
      <c r="M18" s="4">
        <v>391650321002069</v>
      </c>
      <c r="N18">
        <v>253</v>
      </c>
      <c r="O18">
        <v>14</v>
      </c>
      <c r="Q18" s="4" t="s">
        <v>983</v>
      </c>
      <c r="R18">
        <v>244</v>
      </c>
      <c r="S18">
        <v>13</v>
      </c>
    </row>
    <row r="19" spans="1:19" x14ac:dyDescent="0.25">
      <c r="A19" s="7" t="s">
        <v>935</v>
      </c>
      <c r="B19" t="s">
        <v>112</v>
      </c>
      <c r="C19">
        <v>2669</v>
      </c>
      <c r="D19">
        <v>14</v>
      </c>
      <c r="E19" s="1" t="str">
        <f t="shared" ref="E19:F26" si="2">IF($D19=E$1,$C19,"")</f>
        <v/>
      </c>
      <c r="F19" s="1">
        <f t="shared" si="2"/>
        <v>2669</v>
      </c>
      <c r="H19" s="1">
        <f t="shared" si="1"/>
        <v>-2669</v>
      </c>
      <c r="J19" s="4">
        <v>391650321002049</v>
      </c>
      <c r="K19">
        <v>4</v>
      </c>
      <c r="L19">
        <v>14</v>
      </c>
      <c r="M19" s="4">
        <v>391650321002068</v>
      </c>
      <c r="N19">
        <v>77</v>
      </c>
      <c r="O19">
        <v>14</v>
      </c>
      <c r="Q19" s="4" t="s">
        <v>984</v>
      </c>
      <c r="R19">
        <v>0</v>
      </c>
      <c r="S19">
        <v>13</v>
      </c>
    </row>
    <row r="20" spans="1:19" x14ac:dyDescent="0.25">
      <c r="A20" t="s">
        <v>936</v>
      </c>
      <c r="B20" t="s">
        <v>113</v>
      </c>
      <c r="C20" s="7">
        <v>18367</v>
      </c>
      <c r="D20">
        <v>14</v>
      </c>
      <c r="E20" s="1" t="str">
        <f t="shared" si="2"/>
        <v/>
      </c>
      <c r="F20" s="1">
        <f t="shared" si="2"/>
        <v>18367</v>
      </c>
      <c r="G20">
        <v>36238</v>
      </c>
      <c r="H20" s="1">
        <f t="shared" si="1"/>
        <v>17871</v>
      </c>
      <c r="I20" t="s">
        <v>949</v>
      </c>
      <c r="J20" s="4">
        <v>391650321002051</v>
      </c>
      <c r="K20">
        <v>0</v>
      </c>
      <c r="L20">
        <v>14</v>
      </c>
      <c r="M20" s="4">
        <v>391650321002070</v>
      </c>
      <c r="N20">
        <v>87</v>
      </c>
      <c r="O20">
        <v>14</v>
      </c>
      <c r="Q20" s="4" t="s">
        <v>985</v>
      </c>
      <c r="R20">
        <v>76</v>
      </c>
      <c r="S20">
        <v>13</v>
      </c>
    </row>
    <row r="21" spans="1:19" x14ac:dyDescent="0.25">
      <c r="A21" t="s">
        <v>937</v>
      </c>
      <c r="B21" t="s">
        <v>113</v>
      </c>
      <c r="C21" s="7">
        <v>40525</v>
      </c>
      <c r="D21">
        <v>13</v>
      </c>
      <c r="E21" s="1">
        <f t="shared" si="2"/>
        <v>40525</v>
      </c>
      <c r="F21" s="1" t="str">
        <f t="shared" si="2"/>
        <v/>
      </c>
      <c r="G21">
        <v>40525</v>
      </c>
      <c r="H21" s="1">
        <f t="shared" si="1"/>
        <v>0</v>
      </c>
      <c r="J21" s="4">
        <v>391650321002024</v>
      </c>
      <c r="K21">
        <v>0</v>
      </c>
      <c r="L21">
        <v>14</v>
      </c>
      <c r="M21" s="4">
        <v>391650321002067</v>
      </c>
      <c r="N21">
        <v>163</v>
      </c>
      <c r="O21">
        <v>14</v>
      </c>
      <c r="Q21" s="4" t="s">
        <v>986</v>
      </c>
      <c r="R21">
        <v>21</v>
      </c>
      <c r="S21">
        <v>13</v>
      </c>
    </row>
    <row r="22" spans="1:19" x14ac:dyDescent="0.25">
      <c r="A22" t="s">
        <v>45</v>
      </c>
      <c r="B22" t="s">
        <v>113</v>
      </c>
      <c r="C22" s="7">
        <v>12154</v>
      </c>
      <c r="D22">
        <v>14</v>
      </c>
      <c r="E22" s="1" t="str">
        <f t="shared" si="2"/>
        <v/>
      </c>
      <c r="F22" s="1">
        <f t="shared" si="2"/>
        <v>12154</v>
      </c>
      <c r="G22">
        <v>31676</v>
      </c>
      <c r="H22" s="1">
        <f t="shared" si="1"/>
        <v>19522</v>
      </c>
      <c r="I22" t="s">
        <v>950</v>
      </c>
      <c r="J22" s="4">
        <v>391650321002035</v>
      </c>
      <c r="K22">
        <v>0</v>
      </c>
      <c r="L22">
        <v>14</v>
      </c>
      <c r="M22" s="4">
        <v>391650321002073</v>
      </c>
      <c r="N22">
        <v>100</v>
      </c>
      <c r="O22">
        <v>14</v>
      </c>
      <c r="Q22" s="4" t="s">
        <v>987</v>
      </c>
      <c r="R22">
        <v>249</v>
      </c>
      <c r="S22">
        <v>13</v>
      </c>
    </row>
    <row r="23" spans="1:19" x14ac:dyDescent="0.25">
      <c r="A23" t="s">
        <v>4</v>
      </c>
      <c r="B23" t="s">
        <v>113</v>
      </c>
      <c r="C23" s="7">
        <v>26299</v>
      </c>
      <c r="D23">
        <v>13</v>
      </c>
      <c r="E23" s="1">
        <f t="shared" si="2"/>
        <v>26299</v>
      </c>
      <c r="F23" s="1" t="str">
        <f t="shared" si="2"/>
        <v/>
      </c>
      <c r="G23">
        <v>30587</v>
      </c>
      <c r="H23" s="1">
        <f t="shared" si="1"/>
        <v>4288</v>
      </c>
      <c r="I23" t="s">
        <v>961</v>
      </c>
      <c r="J23" s="4">
        <v>391650321002036</v>
      </c>
      <c r="K23">
        <v>0</v>
      </c>
      <c r="L23">
        <v>14</v>
      </c>
      <c r="M23" s="4">
        <v>391650321002058</v>
      </c>
      <c r="N23">
        <v>11</v>
      </c>
      <c r="O23">
        <v>14</v>
      </c>
      <c r="Q23" s="4" t="s">
        <v>988</v>
      </c>
      <c r="R23">
        <v>0</v>
      </c>
      <c r="S23">
        <v>13</v>
      </c>
    </row>
    <row r="24" spans="1:19" x14ac:dyDescent="0.25">
      <c r="A24" t="s">
        <v>938</v>
      </c>
      <c r="B24" t="s">
        <v>113</v>
      </c>
      <c r="C24" s="7">
        <v>4645</v>
      </c>
      <c r="D24">
        <v>13</v>
      </c>
      <c r="E24" s="1">
        <f t="shared" si="2"/>
        <v>4645</v>
      </c>
      <c r="F24" s="1" t="str">
        <f t="shared" si="2"/>
        <v/>
      </c>
      <c r="G24">
        <v>4929</v>
      </c>
      <c r="H24" s="1">
        <f t="shared" si="1"/>
        <v>284</v>
      </c>
      <c r="I24" t="s">
        <v>947</v>
      </c>
      <c r="J24" s="4">
        <v>391650321002037</v>
      </c>
      <c r="K24">
        <v>35</v>
      </c>
      <c r="L24">
        <v>14</v>
      </c>
      <c r="M24" s="4">
        <v>391650321002072</v>
      </c>
      <c r="N24">
        <v>37</v>
      </c>
      <c r="O24">
        <v>14</v>
      </c>
      <c r="Q24" s="4" t="s">
        <v>989</v>
      </c>
      <c r="R24">
        <v>26</v>
      </c>
      <c r="S24">
        <v>13</v>
      </c>
    </row>
    <row r="25" spans="1:19" x14ac:dyDescent="0.25">
      <c r="A25" t="s">
        <v>939</v>
      </c>
      <c r="B25" t="s">
        <v>113</v>
      </c>
      <c r="C25" s="7">
        <v>641</v>
      </c>
      <c r="D25">
        <v>14</v>
      </c>
      <c r="E25" s="1" t="str">
        <f t="shared" si="2"/>
        <v/>
      </c>
      <c r="F25" s="1">
        <f t="shared" si="2"/>
        <v>641</v>
      </c>
      <c r="G25">
        <v>1195</v>
      </c>
      <c r="H25" s="1">
        <f t="shared" si="1"/>
        <v>554</v>
      </c>
      <c r="I25" t="s">
        <v>945</v>
      </c>
      <c r="J25" s="4">
        <v>391650321003027</v>
      </c>
      <c r="K25">
        <v>0</v>
      </c>
      <c r="L25">
        <v>13</v>
      </c>
      <c r="M25" s="4">
        <v>391650321002071</v>
      </c>
      <c r="N25">
        <v>23</v>
      </c>
      <c r="O25">
        <v>14</v>
      </c>
      <c r="Q25" s="4" t="s">
        <v>990</v>
      </c>
      <c r="R25">
        <v>37</v>
      </c>
      <c r="S25">
        <v>13</v>
      </c>
    </row>
    <row r="26" spans="1:19" x14ac:dyDescent="0.25">
      <c r="A26" t="s">
        <v>619</v>
      </c>
      <c r="B26" t="s">
        <v>113</v>
      </c>
      <c r="C26" s="7">
        <v>3166</v>
      </c>
      <c r="D26">
        <v>13</v>
      </c>
      <c r="E26" s="1">
        <f t="shared" si="2"/>
        <v>3166</v>
      </c>
      <c r="F26" s="1" t="str">
        <f t="shared" si="2"/>
        <v/>
      </c>
      <c r="G26">
        <v>5215</v>
      </c>
      <c r="H26" s="1">
        <f t="shared" si="1"/>
        <v>2049</v>
      </c>
      <c r="I26" t="s">
        <v>946</v>
      </c>
      <c r="J26" s="4">
        <v>391650321003021</v>
      </c>
      <c r="K26">
        <v>2</v>
      </c>
      <c r="L26">
        <v>13</v>
      </c>
      <c r="Q26" s="4" t="s">
        <v>991</v>
      </c>
      <c r="R26">
        <v>30</v>
      </c>
      <c r="S26">
        <v>13</v>
      </c>
    </row>
    <row r="27" spans="1:19" x14ac:dyDescent="0.25">
      <c r="A27" t="s">
        <v>940</v>
      </c>
      <c r="B27" t="s">
        <v>113</v>
      </c>
      <c r="C27" s="7">
        <v>16294</v>
      </c>
      <c r="D27">
        <v>14</v>
      </c>
      <c r="E27" s="1" t="str">
        <f t="shared" ref="E27:F27" si="3">IF($D27=E$1,$C27,"")</f>
        <v/>
      </c>
      <c r="F27" s="1">
        <f t="shared" si="3"/>
        <v>16294</v>
      </c>
      <c r="G27">
        <v>17644</v>
      </c>
      <c r="H27" s="1">
        <f t="shared" si="1"/>
        <v>1350</v>
      </c>
      <c r="I27" t="s">
        <v>944</v>
      </c>
      <c r="J27" s="4">
        <v>391650321003015</v>
      </c>
      <c r="K27">
        <v>0</v>
      </c>
      <c r="L27">
        <v>14</v>
      </c>
      <c r="Q27" s="4" t="s">
        <v>992</v>
      </c>
      <c r="R27">
        <v>31</v>
      </c>
      <c r="S27">
        <v>13</v>
      </c>
    </row>
    <row r="28" spans="1:19" x14ac:dyDescent="0.25">
      <c r="A28" s="2" t="s">
        <v>91</v>
      </c>
      <c r="B28" t="s">
        <v>113</v>
      </c>
      <c r="C28" s="7">
        <v>2750</v>
      </c>
      <c r="D28" t="s">
        <v>923</v>
      </c>
      <c r="E28" s="1">
        <f>SUM(K3:K7,K112,K79)</f>
        <v>970</v>
      </c>
      <c r="F28" s="1">
        <f>SUM(K80,K113)</f>
        <v>1780</v>
      </c>
      <c r="G28">
        <v>6251</v>
      </c>
      <c r="H28" s="1">
        <f t="shared" si="1"/>
        <v>3501</v>
      </c>
      <c r="I28" t="s">
        <v>962</v>
      </c>
      <c r="J28" s="4">
        <v>391650321001044</v>
      </c>
      <c r="K28">
        <v>15</v>
      </c>
      <c r="L28">
        <v>14</v>
      </c>
      <c r="Q28" s="4" t="s">
        <v>993</v>
      </c>
      <c r="R28">
        <v>13</v>
      </c>
      <c r="S28">
        <v>13</v>
      </c>
    </row>
    <row r="29" spans="1:19" x14ac:dyDescent="0.25">
      <c r="A29" t="s">
        <v>93</v>
      </c>
      <c r="B29" t="s">
        <v>113</v>
      </c>
      <c r="C29" s="7">
        <v>2752</v>
      </c>
      <c r="D29">
        <v>13</v>
      </c>
      <c r="E29" s="1">
        <f t="shared" ref="E29:F35" si="4">IF($D29=E$1,$C29,"")</f>
        <v>2752</v>
      </c>
      <c r="F29" s="1" t="str">
        <f t="shared" si="4"/>
        <v/>
      </c>
      <c r="G29">
        <v>2752</v>
      </c>
      <c r="H29" s="1">
        <f t="shared" si="1"/>
        <v>0</v>
      </c>
      <c r="J29" s="4">
        <v>391650321001038</v>
      </c>
      <c r="K29">
        <v>30</v>
      </c>
      <c r="L29">
        <v>14</v>
      </c>
      <c r="Q29" s="4" t="s">
        <v>994</v>
      </c>
      <c r="R29">
        <v>61</v>
      </c>
      <c r="S29">
        <v>13</v>
      </c>
    </row>
    <row r="30" spans="1:19" x14ac:dyDescent="0.25">
      <c r="A30" t="s">
        <v>94</v>
      </c>
      <c r="B30" t="s">
        <v>113</v>
      </c>
      <c r="C30" s="7">
        <v>5505</v>
      </c>
      <c r="D30">
        <v>14</v>
      </c>
      <c r="E30" s="1" t="str">
        <f t="shared" si="4"/>
        <v/>
      </c>
      <c r="F30" s="1">
        <f t="shared" si="4"/>
        <v>5505</v>
      </c>
      <c r="G30">
        <v>8658</v>
      </c>
      <c r="H30" s="1">
        <f t="shared" si="1"/>
        <v>3153</v>
      </c>
      <c r="I30" t="s">
        <v>948</v>
      </c>
      <c r="J30" s="4">
        <v>391650321001040</v>
      </c>
      <c r="K30">
        <v>8</v>
      </c>
      <c r="L30">
        <v>14</v>
      </c>
      <c r="Q30" s="4" t="s">
        <v>995</v>
      </c>
      <c r="R30">
        <v>0</v>
      </c>
      <c r="S30">
        <v>13</v>
      </c>
    </row>
    <row r="31" spans="1:19" x14ac:dyDescent="0.25">
      <c r="A31" t="s">
        <v>941</v>
      </c>
      <c r="B31" t="s">
        <v>114</v>
      </c>
      <c r="D31">
        <v>14</v>
      </c>
      <c r="E31" s="1" t="str">
        <f t="shared" si="4"/>
        <v/>
      </c>
      <c r="F31" s="1">
        <f t="shared" si="4"/>
        <v>0</v>
      </c>
      <c r="J31" s="4">
        <v>391650321001039</v>
      </c>
      <c r="K31">
        <v>16</v>
      </c>
      <c r="L31">
        <v>14</v>
      </c>
      <c r="Q31" s="4" t="s">
        <v>996</v>
      </c>
      <c r="R31">
        <v>36</v>
      </c>
      <c r="S31">
        <v>13</v>
      </c>
    </row>
    <row r="32" spans="1:19" x14ac:dyDescent="0.25">
      <c r="A32" t="s">
        <v>942</v>
      </c>
      <c r="B32" t="s">
        <v>114</v>
      </c>
      <c r="D32">
        <v>14</v>
      </c>
      <c r="E32" s="1" t="str">
        <f t="shared" si="4"/>
        <v/>
      </c>
      <c r="F32" s="1">
        <f t="shared" si="4"/>
        <v>0</v>
      </c>
      <c r="J32" s="4">
        <v>391650321001053</v>
      </c>
      <c r="K32">
        <v>20</v>
      </c>
      <c r="L32">
        <v>14</v>
      </c>
      <c r="Q32" s="4" t="s">
        <v>997</v>
      </c>
      <c r="R32">
        <v>0</v>
      </c>
      <c r="S32">
        <v>13</v>
      </c>
    </row>
    <row r="33" spans="1:18" x14ac:dyDescent="0.25">
      <c r="A33" s="2" t="s">
        <v>951</v>
      </c>
      <c r="B33" t="s">
        <v>114</v>
      </c>
      <c r="D33" t="s">
        <v>923</v>
      </c>
      <c r="E33" s="1" t="str">
        <f t="shared" si="4"/>
        <v/>
      </c>
      <c r="F33" s="1" t="str">
        <f t="shared" si="4"/>
        <v/>
      </c>
      <c r="G33" s="1"/>
      <c r="J33" s="4">
        <v>391650321001045</v>
      </c>
      <c r="K33">
        <v>20</v>
      </c>
      <c r="L33">
        <v>14</v>
      </c>
      <c r="Q33" s="4" t="s">
        <v>998</v>
      </c>
      <c r="R33">
        <f>SUM(R8:R32)</f>
        <v>908</v>
      </c>
    </row>
    <row r="34" spans="1:18" x14ac:dyDescent="0.25">
      <c r="A34" t="s">
        <v>943</v>
      </c>
      <c r="B34" t="s">
        <v>114</v>
      </c>
      <c r="D34">
        <v>13</v>
      </c>
      <c r="E34" s="1">
        <f t="shared" si="4"/>
        <v>0</v>
      </c>
      <c r="F34" s="1" t="str">
        <f t="shared" si="4"/>
        <v/>
      </c>
      <c r="J34" s="4">
        <v>391650321001037</v>
      </c>
      <c r="K34">
        <v>21</v>
      </c>
      <c r="L34">
        <v>14</v>
      </c>
      <c r="Q34" s="4" t="s">
        <v>999</v>
      </c>
      <c r="R34">
        <f>SUM(R3:R7)</f>
        <v>428</v>
      </c>
    </row>
    <row r="35" spans="1:18" x14ac:dyDescent="0.25">
      <c r="A35" t="s">
        <v>322</v>
      </c>
      <c r="B35" t="s">
        <v>114</v>
      </c>
      <c r="D35">
        <v>13</v>
      </c>
      <c r="E35" s="1">
        <f t="shared" si="4"/>
        <v>0</v>
      </c>
      <c r="F35" s="1" t="str">
        <f t="shared" si="4"/>
        <v/>
      </c>
      <c r="J35" s="4">
        <v>391650321001046</v>
      </c>
      <c r="K35">
        <v>22</v>
      </c>
      <c r="L35">
        <v>14</v>
      </c>
    </row>
    <row r="36" spans="1:18" x14ac:dyDescent="0.25">
      <c r="C36" s="1">
        <f>SUM(C3:C35)</f>
        <v>242337</v>
      </c>
      <c r="E36" s="1">
        <f>SUM(E3:E35)</f>
        <v>124305</v>
      </c>
      <c r="F36" s="1">
        <f>SUM(F3:F35)</f>
        <v>118032</v>
      </c>
      <c r="H36" s="1">
        <f>SUM(H3:H35)</f>
        <v>0</v>
      </c>
      <c r="J36" s="4">
        <v>391650321001041</v>
      </c>
      <c r="K36">
        <v>32</v>
      </c>
      <c r="L36">
        <v>14</v>
      </c>
    </row>
    <row r="37" spans="1:18" x14ac:dyDescent="0.25">
      <c r="C37" t="str">
        <f>IF(C36=A1,"GOOD!")</f>
        <v>GOOD!</v>
      </c>
      <c r="E37" s="1" t="str">
        <f>IF(SUM(E36:F36)=A1,"GOOD!")</f>
        <v>GOOD!</v>
      </c>
      <c r="J37" s="4">
        <v>391650321001042</v>
      </c>
      <c r="K37">
        <v>0</v>
      </c>
      <c r="L37">
        <v>14</v>
      </c>
    </row>
    <row r="38" spans="1:18" x14ac:dyDescent="0.25">
      <c r="E38" s="1"/>
      <c r="J38" s="4">
        <v>391650321003014</v>
      </c>
      <c r="K38">
        <v>0</v>
      </c>
      <c r="L38">
        <v>14</v>
      </c>
    </row>
    <row r="39" spans="1:18" x14ac:dyDescent="0.25">
      <c r="J39" s="4">
        <v>391650321001031</v>
      </c>
      <c r="K39">
        <v>16</v>
      </c>
      <c r="L39">
        <v>14</v>
      </c>
    </row>
    <row r="40" spans="1:18" x14ac:dyDescent="0.25">
      <c r="J40" s="4">
        <v>391650321001014</v>
      </c>
      <c r="K40">
        <v>9</v>
      </c>
      <c r="L40">
        <v>14</v>
      </c>
    </row>
    <row r="41" spans="1:18" x14ac:dyDescent="0.25">
      <c r="J41" s="4">
        <v>391650321002062</v>
      </c>
      <c r="K41">
        <v>37</v>
      </c>
      <c r="L41">
        <v>14</v>
      </c>
    </row>
    <row r="42" spans="1:18" x14ac:dyDescent="0.25">
      <c r="J42" s="4">
        <v>391650321002065</v>
      </c>
      <c r="K42">
        <v>7</v>
      </c>
      <c r="L42">
        <v>14</v>
      </c>
    </row>
    <row r="43" spans="1:18" x14ac:dyDescent="0.25">
      <c r="J43" s="4">
        <v>391650321002060</v>
      </c>
      <c r="K43">
        <v>10</v>
      </c>
      <c r="L43">
        <v>14</v>
      </c>
    </row>
    <row r="44" spans="1:18" x14ac:dyDescent="0.25">
      <c r="J44" s="4">
        <v>391650321002047</v>
      </c>
      <c r="K44">
        <v>57</v>
      </c>
      <c r="L44">
        <v>14</v>
      </c>
    </row>
    <row r="45" spans="1:18" x14ac:dyDescent="0.25">
      <c r="J45" s="4">
        <v>391650321002048</v>
      </c>
      <c r="K45">
        <v>9</v>
      </c>
      <c r="L45">
        <v>14</v>
      </c>
    </row>
    <row r="46" spans="1:18" x14ac:dyDescent="0.25">
      <c r="J46" s="4">
        <v>391650321002046</v>
      </c>
      <c r="K46">
        <v>57</v>
      </c>
      <c r="L46">
        <v>14</v>
      </c>
    </row>
    <row r="47" spans="1:18" x14ac:dyDescent="0.25">
      <c r="J47" s="4">
        <v>391650321002057</v>
      </c>
      <c r="K47">
        <v>0</v>
      </c>
      <c r="L47">
        <v>14</v>
      </c>
    </row>
    <row r="48" spans="1:18" x14ac:dyDescent="0.25">
      <c r="J48" s="4">
        <v>391650321002041</v>
      </c>
      <c r="K48">
        <v>24</v>
      </c>
      <c r="L48">
        <v>14</v>
      </c>
    </row>
    <row r="49" spans="10:12" x14ac:dyDescent="0.25">
      <c r="J49" s="4">
        <v>391650321002020</v>
      </c>
      <c r="K49">
        <v>124</v>
      </c>
      <c r="L49">
        <v>14</v>
      </c>
    </row>
    <row r="50" spans="10:12" x14ac:dyDescent="0.25">
      <c r="J50" s="4">
        <v>391650321002021</v>
      </c>
      <c r="K50">
        <v>32</v>
      </c>
      <c r="L50">
        <v>14</v>
      </c>
    </row>
    <row r="51" spans="10:12" x14ac:dyDescent="0.25">
      <c r="J51" s="4">
        <v>391650321002022</v>
      </c>
      <c r="K51">
        <v>0</v>
      </c>
      <c r="L51">
        <v>14</v>
      </c>
    </row>
    <row r="52" spans="10:12" x14ac:dyDescent="0.25">
      <c r="J52" s="4">
        <v>391650321002019</v>
      </c>
      <c r="K52">
        <v>9</v>
      </c>
      <c r="L52">
        <v>14</v>
      </c>
    </row>
    <row r="53" spans="10:12" x14ac:dyDescent="0.25">
      <c r="J53" s="4">
        <v>391650321002010</v>
      </c>
      <c r="K53">
        <v>4</v>
      </c>
      <c r="L53">
        <v>14</v>
      </c>
    </row>
    <row r="54" spans="10:12" x14ac:dyDescent="0.25">
      <c r="J54" s="4">
        <v>391650321002009</v>
      </c>
      <c r="K54">
        <v>42</v>
      </c>
      <c r="L54">
        <v>14</v>
      </c>
    </row>
    <row r="55" spans="10:12" x14ac:dyDescent="0.25">
      <c r="J55" s="4">
        <v>391650321002015</v>
      </c>
      <c r="K55">
        <v>0</v>
      </c>
      <c r="L55">
        <v>14</v>
      </c>
    </row>
    <row r="56" spans="10:12" x14ac:dyDescent="0.25">
      <c r="J56" s="4">
        <v>391650321002038</v>
      </c>
      <c r="K56">
        <v>0</v>
      </c>
      <c r="L56">
        <v>14</v>
      </c>
    </row>
    <row r="57" spans="10:12" x14ac:dyDescent="0.25">
      <c r="J57" s="4">
        <v>391650321002107</v>
      </c>
      <c r="K57">
        <v>0</v>
      </c>
      <c r="L57">
        <v>14</v>
      </c>
    </row>
    <row r="58" spans="10:12" x14ac:dyDescent="0.25">
      <c r="J58" s="4">
        <v>391650321002106</v>
      </c>
      <c r="K58">
        <v>14</v>
      </c>
      <c r="L58">
        <v>14</v>
      </c>
    </row>
    <row r="59" spans="10:12" x14ac:dyDescent="0.25">
      <c r="J59" s="4">
        <v>391650321002109</v>
      </c>
      <c r="K59">
        <v>51</v>
      </c>
      <c r="L59">
        <v>14</v>
      </c>
    </row>
    <row r="60" spans="10:12" x14ac:dyDescent="0.25">
      <c r="J60" s="4">
        <v>391650321002110</v>
      </c>
      <c r="K60">
        <v>51</v>
      </c>
      <c r="L60">
        <v>14</v>
      </c>
    </row>
    <row r="61" spans="10:12" x14ac:dyDescent="0.25">
      <c r="J61" s="4">
        <v>391650321002112</v>
      </c>
      <c r="K61">
        <v>45</v>
      </c>
      <c r="L61">
        <v>14</v>
      </c>
    </row>
    <row r="62" spans="10:12" x14ac:dyDescent="0.25">
      <c r="J62" s="4">
        <v>391650321002111</v>
      </c>
      <c r="K62">
        <v>267</v>
      </c>
      <c r="L62">
        <v>14</v>
      </c>
    </row>
    <row r="63" spans="10:12" x14ac:dyDescent="0.25">
      <c r="J63" s="4">
        <v>391650321002102</v>
      </c>
      <c r="K63">
        <v>0</v>
      </c>
      <c r="L63">
        <v>14</v>
      </c>
    </row>
    <row r="64" spans="10:12" x14ac:dyDescent="0.25">
      <c r="J64" s="4">
        <v>391650321002006</v>
      </c>
      <c r="K64">
        <v>0</v>
      </c>
      <c r="L64">
        <v>14</v>
      </c>
    </row>
    <row r="65" spans="10:12" x14ac:dyDescent="0.25">
      <c r="J65" s="4">
        <v>391650321002005</v>
      </c>
      <c r="K65">
        <v>22</v>
      </c>
      <c r="L65">
        <v>14</v>
      </c>
    </row>
    <row r="66" spans="10:12" x14ac:dyDescent="0.25">
      <c r="J66" s="4">
        <v>391650321002007</v>
      </c>
      <c r="K66">
        <v>7</v>
      </c>
      <c r="L66">
        <v>14</v>
      </c>
    </row>
    <row r="67" spans="10:12" x14ac:dyDescent="0.25">
      <c r="J67" s="4">
        <v>391650321002030</v>
      </c>
      <c r="K67">
        <v>0</v>
      </c>
      <c r="L67">
        <v>14</v>
      </c>
    </row>
    <row r="68" spans="10:12" x14ac:dyDescent="0.25">
      <c r="J68" s="4">
        <v>391650321001049</v>
      </c>
      <c r="K68">
        <v>0</v>
      </c>
      <c r="L68">
        <v>14</v>
      </c>
    </row>
    <row r="69" spans="10:12" x14ac:dyDescent="0.25">
      <c r="J69" s="4">
        <v>391650321001009</v>
      </c>
      <c r="K69">
        <v>0</v>
      </c>
      <c r="L69">
        <v>14</v>
      </c>
    </row>
    <row r="70" spans="10:12" x14ac:dyDescent="0.25">
      <c r="J70" s="4">
        <v>391650321001008</v>
      </c>
      <c r="K70">
        <v>0</v>
      </c>
      <c r="L70">
        <v>14</v>
      </c>
    </row>
    <row r="71" spans="10:12" x14ac:dyDescent="0.25">
      <c r="J71" s="4">
        <v>391650321001007</v>
      </c>
      <c r="K71">
        <v>54</v>
      </c>
      <c r="L71">
        <v>14</v>
      </c>
    </row>
    <row r="72" spans="10:12" x14ac:dyDescent="0.25">
      <c r="J72" s="4">
        <v>391650321001006</v>
      </c>
      <c r="K72">
        <v>52</v>
      </c>
      <c r="L72">
        <v>14</v>
      </c>
    </row>
    <row r="73" spans="10:12" x14ac:dyDescent="0.25">
      <c r="J73" s="4">
        <v>391650321001012</v>
      </c>
      <c r="K73">
        <v>0</v>
      </c>
      <c r="L73">
        <v>14</v>
      </c>
    </row>
    <row r="74" spans="10:12" x14ac:dyDescent="0.25">
      <c r="J74" s="4">
        <v>391650321001013</v>
      </c>
      <c r="K74">
        <v>15</v>
      </c>
      <c r="L74">
        <v>14</v>
      </c>
    </row>
    <row r="75" spans="10:12" x14ac:dyDescent="0.25">
      <c r="J75" s="4">
        <v>391650321001004</v>
      </c>
      <c r="K75">
        <v>0</v>
      </c>
      <c r="L75">
        <v>14</v>
      </c>
    </row>
    <row r="76" spans="10:12" x14ac:dyDescent="0.25">
      <c r="J76" s="4">
        <v>391650321001003</v>
      </c>
      <c r="K76">
        <v>11</v>
      </c>
      <c r="L76">
        <v>14</v>
      </c>
    </row>
    <row r="77" spans="10:12" x14ac:dyDescent="0.25">
      <c r="J77" s="4">
        <v>391650321002004</v>
      </c>
      <c r="K77">
        <v>3</v>
      </c>
      <c r="L77">
        <v>14</v>
      </c>
    </row>
    <row r="78" spans="10:12" x14ac:dyDescent="0.25">
      <c r="J78" s="4">
        <v>391650321001005</v>
      </c>
      <c r="K78">
        <v>24</v>
      </c>
      <c r="L78">
        <v>14</v>
      </c>
    </row>
    <row r="79" spans="10:12" x14ac:dyDescent="0.25">
      <c r="J79" s="4" t="s">
        <v>959</v>
      </c>
      <c r="K79">
        <f>SUM(K25:K26)</f>
        <v>2</v>
      </c>
    </row>
    <row r="80" spans="10:12" x14ac:dyDescent="0.25">
      <c r="J80" s="4" t="s">
        <v>960</v>
      </c>
      <c r="K80">
        <f>SUM(K27:K78,K13:K24)</f>
        <v>1293</v>
      </c>
    </row>
    <row r="82" spans="10:12" x14ac:dyDescent="0.25">
      <c r="J82" s="43" t="s">
        <v>964</v>
      </c>
      <c r="K82" s="43"/>
      <c r="L82" s="43"/>
    </row>
    <row r="83" spans="10:12" x14ac:dyDescent="0.25">
      <c r="J83" s="4" t="s">
        <v>224</v>
      </c>
      <c r="K83" t="s">
        <v>98</v>
      </c>
      <c r="L83" t="s">
        <v>110</v>
      </c>
    </row>
    <row r="84" spans="10:12" x14ac:dyDescent="0.25">
      <c r="J84" s="4">
        <v>391650321003047</v>
      </c>
      <c r="K84">
        <v>0</v>
      </c>
      <c r="L84">
        <v>13</v>
      </c>
    </row>
    <row r="85" spans="10:12" x14ac:dyDescent="0.25">
      <c r="J85" s="4">
        <v>391650321003044</v>
      </c>
      <c r="K85">
        <v>7</v>
      </c>
      <c r="L85">
        <v>13</v>
      </c>
    </row>
    <row r="86" spans="10:12" x14ac:dyDescent="0.25">
      <c r="J86" s="4">
        <v>391650321003036</v>
      </c>
      <c r="K86">
        <v>24</v>
      </c>
      <c r="L86">
        <v>13</v>
      </c>
    </row>
    <row r="87" spans="10:12" x14ac:dyDescent="0.25">
      <c r="J87" s="4">
        <v>391650321003042</v>
      </c>
      <c r="K87">
        <v>18</v>
      </c>
      <c r="L87">
        <v>13</v>
      </c>
    </row>
    <row r="88" spans="10:12" x14ac:dyDescent="0.25">
      <c r="J88" s="4">
        <v>391650321001018</v>
      </c>
      <c r="K88">
        <v>206</v>
      </c>
      <c r="L88">
        <v>13</v>
      </c>
    </row>
    <row r="89" spans="10:12" x14ac:dyDescent="0.25">
      <c r="J89" s="4">
        <v>391650321001019</v>
      </c>
      <c r="K89">
        <v>133</v>
      </c>
      <c r="L89">
        <v>13</v>
      </c>
    </row>
    <row r="90" spans="10:12" x14ac:dyDescent="0.25">
      <c r="J90" s="4">
        <v>391650321003045</v>
      </c>
      <c r="K90">
        <v>0</v>
      </c>
      <c r="L90">
        <v>13</v>
      </c>
    </row>
    <row r="91" spans="10:12" x14ac:dyDescent="0.25">
      <c r="J91" s="4">
        <v>391650321003046</v>
      </c>
      <c r="K91">
        <v>0</v>
      </c>
      <c r="L91">
        <v>13</v>
      </c>
    </row>
    <row r="92" spans="10:12" x14ac:dyDescent="0.25">
      <c r="J92" s="4">
        <v>391650321001030</v>
      </c>
      <c r="K92">
        <v>0</v>
      </c>
      <c r="L92">
        <v>13</v>
      </c>
    </row>
    <row r="93" spans="10:12" x14ac:dyDescent="0.25">
      <c r="J93" s="4">
        <v>391650321001029</v>
      </c>
      <c r="K93">
        <v>0</v>
      </c>
      <c r="L93">
        <v>13</v>
      </c>
    </row>
    <row r="94" spans="10:12" x14ac:dyDescent="0.25">
      <c r="J94" s="4">
        <v>391650321001028</v>
      </c>
      <c r="K94">
        <v>0</v>
      </c>
      <c r="L94">
        <v>13</v>
      </c>
    </row>
    <row r="95" spans="10:12" x14ac:dyDescent="0.25">
      <c r="J95" s="4">
        <v>391650321001027</v>
      </c>
      <c r="K95">
        <v>0</v>
      </c>
      <c r="L95">
        <v>13</v>
      </c>
    </row>
    <row r="96" spans="10:12" x14ac:dyDescent="0.25">
      <c r="J96" s="4">
        <v>391650321001026</v>
      </c>
      <c r="K96">
        <v>0</v>
      </c>
      <c r="L96">
        <v>13</v>
      </c>
    </row>
    <row r="97" spans="10:12" x14ac:dyDescent="0.25">
      <c r="J97" s="4">
        <v>391650321001025</v>
      </c>
      <c r="K97">
        <v>72</v>
      </c>
      <c r="L97">
        <v>13</v>
      </c>
    </row>
    <row r="98" spans="10:12" x14ac:dyDescent="0.25">
      <c r="J98" s="4">
        <v>391650321001024</v>
      </c>
      <c r="K98">
        <v>47</v>
      </c>
      <c r="L98">
        <v>13</v>
      </c>
    </row>
    <row r="99" spans="10:12" x14ac:dyDescent="0.25">
      <c r="J99" s="4">
        <v>391650321001022</v>
      </c>
      <c r="K99">
        <v>45</v>
      </c>
      <c r="L99">
        <v>13</v>
      </c>
    </row>
    <row r="100" spans="10:12" x14ac:dyDescent="0.25">
      <c r="J100" s="4">
        <v>391650321001023</v>
      </c>
      <c r="K100">
        <v>30</v>
      </c>
      <c r="L100">
        <v>13</v>
      </c>
    </row>
    <row r="101" spans="10:12" x14ac:dyDescent="0.25">
      <c r="J101" s="4">
        <v>391650321001000</v>
      </c>
      <c r="K101">
        <v>265</v>
      </c>
      <c r="L101">
        <v>13</v>
      </c>
    </row>
    <row r="102" spans="10:12" x14ac:dyDescent="0.25">
      <c r="J102" s="4">
        <v>391650321003001</v>
      </c>
      <c r="K102">
        <v>9</v>
      </c>
      <c r="L102">
        <v>14</v>
      </c>
    </row>
    <row r="103" spans="10:12" x14ac:dyDescent="0.25">
      <c r="J103" s="4">
        <v>391650321003000</v>
      </c>
      <c r="K103">
        <v>10</v>
      </c>
      <c r="L103">
        <v>14</v>
      </c>
    </row>
    <row r="104" spans="10:12" x14ac:dyDescent="0.25">
      <c r="J104" s="4">
        <v>391650321003008</v>
      </c>
      <c r="K104">
        <v>20</v>
      </c>
      <c r="L104">
        <v>14</v>
      </c>
    </row>
    <row r="105" spans="10:12" x14ac:dyDescent="0.25">
      <c r="J105" s="4">
        <v>391650321001020</v>
      </c>
      <c r="K105">
        <v>124</v>
      </c>
      <c r="L105">
        <v>14</v>
      </c>
    </row>
    <row r="106" spans="10:12" x14ac:dyDescent="0.25">
      <c r="J106" s="4">
        <v>391650321001015</v>
      </c>
      <c r="K106">
        <v>164</v>
      </c>
      <c r="L106">
        <v>14</v>
      </c>
    </row>
    <row r="107" spans="10:12" x14ac:dyDescent="0.25">
      <c r="J107" s="4">
        <v>391650321001002</v>
      </c>
      <c r="K107">
        <v>53</v>
      </c>
      <c r="L107">
        <v>14</v>
      </c>
    </row>
    <row r="108" spans="10:12" x14ac:dyDescent="0.25">
      <c r="J108" s="4">
        <v>391650321001017</v>
      </c>
      <c r="K108">
        <v>72</v>
      </c>
      <c r="L108">
        <v>14</v>
      </c>
    </row>
    <row r="109" spans="10:12" x14ac:dyDescent="0.25">
      <c r="J109" s="4">
        <v>391650321001016</v>
      </c>
      <c r="K109">
        <v>17</v>
      </c>
      <c r="L109">
        <v>14</v>
      </c>
    </row>
    <row r="110" spans="10:12" x14ac:dyDescent="0.25">
      <c r="J110" s="4">
        <v>391650321001021</v>
      </c>
      <c r="K110">
        <v>18</v>
      </c>
      <c r="L110">
        <v>14</v>
      </c>
    </row>
    <row r="111" spans="10:12" x14ac:dyDescent="0.25">
      <c r="J111" s="4">
        <v>391650321001001</v>
      </c>
      <c r="K111">
        <v>0</v>
      </c>
      <c r="L111">
        <v>14</v>
      </c>
    </row>
    <row r="112" spans="10:12" x14ac:dyDescent="0.25">
      <c r="J112" s="4" t="s">
        <v>965</v>
      </c>
      <c r="K112">
        <f>SUM(K84:K101)</f>
        <v>847</v>
      </c>
    </row>
    <row r="113" spans="10:11" x14ac:dyDescent="0.25">
      <c r="J113" s="4" t="s">
        <v>966</v>
      </c>
      <c r="K113">
        <f>SUM(K102:K111)</f>
        <v>487</v>
      </c>
    </row>
  </sheetData>
  <autoFilter ref="A2:F80"/>
  <mergeCells count="5">
    <mergeCell ref="J1:L1"/>
    <mergeCell ref="J11:L11"/>
    <mergeCell ref="M11:O11"/>
    <mergeCell ref="J82:L82"/>
    <mergeCell ref="Q1:S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5"/>
  <sheetViews>
    <sheetView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M40" sqref="M40"/>
    </sheetView>
  </sheetViews>
  <sheetFormatPr defaultRowHeight="15" x14ac:dyDescent="0.25"/>
  <cols>
    <col min="1" max="1" width="12.42578125" bestFit="1" customWidth="1"/>
    <col min="2" max="2" width="12" bestFit="1" customWidth="1"/>
    <col min="3" max="3" width="22.85546875" bestFit="1" customWidth="1"/>
    <col min="4" max="4" width="15.5703125" bestFit="1" customWidth="1"/>
  </cols>
  <sheetData>
    <row r="1" spans="1:19" x14ac:dyDescent="0.25">
      <c r="A1" t="s">
        <v>0</v>
      </c>
      <c r="B1" t="s">
        <v>98</v>
      </c>
      <c r="C1" t="s">
        <v>379</v>
      </c>
      <c r="D1" s="13" t="s">
        <v>416</v>
      </c>
      <c r="E1" s="3">
        <v>1</v>
      </c>
      <c r="F1" s="2">
        <v>2</v>
      </c>
      <c r="G1" s="2">
        <v>3</v>
      </c>
      <c r="H1" s="10">
        <v>4</v>
      </c>
      <c r="I1" s="3">
        <v>5</v>
      </c>
      <c r="J1" s="10">
        <v>6</v>
      </c>
      <c r="K1" s="11">
        <v>7</v>
      </c>
      <c r="L1" s="11">
        <v>8</v>
      </c>
      <c r="M1" s="11">
        <v>9</v>
      </c>
      <c r="N1" s="2">
        <v>10</v>
      </c>
      <c r="O1" s="2">
        <v>11</v>
      </c>
      <c r="P1" s="12">
        <v>12</v>
      </c>
      <c r="Q1" s="12">
        <v>13</v>
      </c>
      <c r="R1" s="9">
        <v>14</v>
      </c>
      <c r="S1" s="9">
        <v>15</v>
      </c>
    </row>
    <row r="2" spans="1:19" x14ac:dyDescent="0.25">
      <c r="A2" t="s">
        <v>26</v>
      </c>
      <c r="B2" s="1">
        <v>27477</v>
      </c>
      <c r="C2">
        <v>13</v>
      </c>
      <c r="E2" s="1" t="str">
        <f>IF($C2=E$1,$B2,"")</f>
        <v/>
      </c>
      <c r="F2" s="1" t="str">
        <f t="shared" ref="F2:S17" si="0">IF($C2=F$1,$B2,"")</f>
        <v/>
      </c>
      <c r="G2" s="1" t="str">
        <f t="shared" si="0"/>
        <v/>
      </c>
      <c r="H2" s="1" t="str">
        <f t="shared" si="0"/>
        <v/>
      </c>
      <c r="I2" s="1" t="str">
        <f t="shared" si="0"/>
        <v/>
      </c>
      <c r="J2" s="1" t="str">
        <f t="shared" si="0"/>
        <v/>
      </c>
      <c r="K2" s="1" t="str">
        <f t="shared" si="0"/>
        <v/>
      </c>
      <c r="L2" s="1" t="str">
        <f t="shared" si="0"/>
        <v/>
      </c>
      <c r="M2" s="1" t="str">
        <f t="shared" si="0"/>
        <v/>
      </c>
      <c r="N2" s="1" t="str">
        <f t="shared" si="0"/>
        <v/>
      </c>
      <c r="O2" s="1" t="str">
        <f t="shared" si="0"/>
        <v/>
      </c>
      <c r="P2" s="1" t="str">
        <f t="shared" si="0"/>
        <v/>
      </c>
      <c r="Q2" s="1">
        <f t="shared" si="0"/>
        <v>27477</v>
      </c>
      <c r="R2" s="1" t="str">
        <f t="shared" si="0"/>
        <v/>
      </c>
      <c r="S2" s="1" t="str">
        <f t="shared" si="0"/>
        <v/>
      </c>
    </row>
    <row r="3" spans="1:19" x14ac:dyDescent="0.25">
      <c r="A3" t="s">
        <v>27</v>
      </c>
      <c r="B3" s="1">
        <v>102206</v>
      </c>
      <c r="C3">
        <v>11</v>
      </c>
      <c r="E3" s="1" t="str">
        <f t="shared" ref="E3:S33" si="1">IF($C3=E$1,$B3,"")</f>
        <v/>
      </c>
      <c r="F3" s="1" t="str">
        <f t="shared" si="0"/>
        <v/>
      </c>
      <c r="G3" s="1" t="str">
        <f t="shared" si="0"/>
        <v/>
      </c>
      <c r="H3" s="1" t="str">
        <f t="shared" si="0"/>
        <v/>
      </c>
      <c r="I3" s="1" t="str">
        <f t="shared" si="0"/>
        <v/>
      </c>
      <c r="J3" s="1" t="str">
        <f t="shared" si="0"/>
        <v/>
      </c>
      <c r="K3" s="1" t="str">
        <f t="shared" si="0"/>
        <v/>
      </c>
      <c r="L3" s="1" t="str">
        <f t="shared" si="0"/>
        <v/>
      </c>
      <c r="M3" s="1" t="str">
        <f t="shared" si="0"/>
        <v/>
      </c>
      <c r="N3" s="1" t="str">
        <f t="shared" si="0"/>
        <v/>
      </c>
      <c r="O3" s="1">
        <f t="shared" si="0"/>
        <v>102206</v>
      </c>
      <c r="P3" s="1" t="str">
        <f t="shared" si="0"/>
        <v/>
      </c>
      <c r="Q3" s="1" t="str">
        <f t="shared" si="0"/>
        <v/>
      </c>
      <c r="R3" s="1" t="str">
        <f t="shared" si="0"/>
        <v/>
      </c>
      <c r="S3" s="1" t="str">
        <f t="shared" si="0"/>
        <v/>
      </c>
    </row>
    <row r="4" spans="1:19" x14ac:dyDescent="0.25">
      <c r="A4" t="s">
        <v>1</v>
      </c>
      <c r="B4" s="1">
        <v>52447</v>
      </c>
      <c r="C4">
        <v>2</v>
      </c>
      <c r="E4" s="1" t="str">
        <f t="shared" si="1"/>
        <v/>
      </c>
      <c r="F4" s="1">
        <f t="shared" si="0"/>
        <v>52447</v>
      </c>
      <c r="G4" s="1" t="str">
        <f t="shared" si="0"/>
        <v/>
      </c>
      <c r="H4" s="1" t="str">
        <f t="shared" si="0"/>
        <v/>
      </c>
      <c r="I4" s="1" t="str">
        <f t="shared" si="0"/>
        <v/>
      </c>
      <c r="J4" s="1" t="str">
        <f t="shared" si="0"/>
        <v/>
      </c>
      <c r="K4" s="1" t="str">
        <f t="shared" si="0"/>
        <v/>
      </c>
      <c r="L4" s="1" t="str">
        <f t="shared" si="0"/>
        <v/>
      </c>
      <c r="M4" s="1" t="str">
        <f t="shared" si="0"/>
        <v/>
      </c>
      <c r="N4" s="1" t="str">
        <f t="shared" si="0"/>
        <v/>
      </c>
      <c r="O4" s="1" t="str">
        <f t="shared" si="0"/>
        <v/>
      </c>
      <c r="P4" s="1" t="str">
        <f t="shared" si="0"/>
        <v/>
      </c>
      <c r="Q4" s="1" t="str">
        <f t="shared" si="0"/>
        <v/>
      </c>
      <c r="R4" s="1" t="str">
        <f t="shared" si="0"/>
        <v/>
      </c>
      <c r="S4" s="1" t="str">
        <f t="shared" si="0"/>
        <v/>
      </c>
    </row>
    <row r="5" spans="1:19" x14ac:dyDescent="0.25">
      <c r="A5" t="s">
        <v>28</v>
      </c>
      <c r="B5" s="1">
        <v>97574</v>
      </c>
      <c r="C5">
        <v>6</v>
      </c>
      <c r="E5" s="1" t="str">
        <f t="shared" si="1"/>
        <v/>
      </c>
      <c r="F5" s="1" t="str">
        <f t="shared" si="0"/>
        <v/>
      </c>
      <c r="G5" s="1" t="str">
        <f t="shared" si="0"/>
        <v/>
      </c>
      <c r="H5" s="1" t="str">
        <f t="shared" si="0"/>
        <v/>
      </c>
      <c r="I5" s="1" t="str">
        <f t="shared" si="0"/>
        <v/>
      </c>
      <c r="J5" s="1">
        <f t="shared" si="0"/>
        <v>97574</v>
      </c>
      <c r="K5" s="1" t="str">
        <f t="shared" si="0"/>
        <v/>
      </c>
      <c r="L5" s="1" t="str">
        <f t="shared" si="0"/>
        <v/>
      </c>
      <c r="M5" s="1" t="str">
        <f t="shared" si="0"/>
        <v/>
      </c>
      <c r="N5" s="1" t="str">
        <f t="shared" si="0"/>
        <v/>
      </c>
      <c r="O5" s="1" t="str">
        <f t="shared" si="0"/>
        <v/>
      </c>
      <c r="P5" s="1" t="str">
        <f t="shared" si="0"/>
        <v/>
      </c>
      <c r="Q5" s="1" t="str">
        <f t="shared" si="0"/>
        <v/>
      </c>
      <c r="R5" s="1" t="str">
        <f t="shared" si="0"/>
        <v/>
      </c>
      <c r="S5" s="1" t="str">
        <f t="shared" si="0"/>
        <v/>
      </c>
    </row>
    <row r="6" spans="1:19" x14ac:dyDescent="0.25">
      <c r="A6" t="s">
        <v>3</v>
      </c>
      <c r="B6" s="1">
        <v>62431</v>
      </c>
      <c r="C6">
        <v>10</v>
      </c>
      <c r="E6" s="1" t="str">
        <f t="shared" si="1"/>
        <v/>
      </c>
      <c r="F6" s="1" t="str">
        <f t="shared" si="0"/>
        <v/>
      </c>
      <c r="G6" s="1" t="str">
        <f t="shared" si="0"/>
        <v/>
      </c>
      <c r="H6" s="1" t="str">
        <f t="shared" si="0"/>
        <v/>
      </c>
      <c r="I6" s="1" t="str">
        <f t="shared" si="0"/>
        <v/>
      </c>
      <c r="J6" s="1" t="str">
        <f t="shared" si="0"/>
        <v/>
      </c>
      <c r="K6" s="1" t="str">
        <f t="shared" si="0"/>
        <v/>
      </c>
      <c r="L6" s="1" t="str">
        <f t="shared" si="0"/>
        <v/>
      </c>
      <c r="M6" s="1" t="str">
        <f t="shared" si="0"/>
        <v/>
      </c>
      <c r="N6" s="1">
        <f t="shared" si="0"/>
        <v>62431</v>
      </c>
      <c r="O6" s="1" t="str">
        <f t="shared" si="0"/>
        <v/>
      </c>
      <c r="P6" s="1" t="str">
        <f t="shared" si="0"/>
        <v/>
      </c>
      <c r="Q6" s="1" t="str">
        <f t="shared" si="0"/>
        <v/>
      </c>
      <c r="R6" s="1" t="str">
        <f t="shared" si="0"/>
        <v/>
      </c>
      <c r="S6" s="1" t="str">
        <f t="shared" si="0"/>
        <v/>
      </c>
    </row>
    <row r="7" spans="1:19" x14ac:dyDescent="0.25">
      <c r="A7" t="s">
        <v>29</v>
      </c>
      <c r="B7" s="1">
        <v>46422</v>
      </c>
      <c r="C7">
        <v>11</v>
      </c>
      <c r="E7" s="1" t="str">
        <f t="shared" si="1"/>
        <v/>
      </c>
      <c r="F7" s="1" t="str">
        <f t="shared" si="0"/>
        <v/>
      </c>
      <c r="G7" s="1" t="str">
        <f t="shared" si="0"/>
        <v/>
      </c>
      <c r="H7" s="1" t="str">
        <f t="shared" si="0"/>
        <v/>
      </c>
      <c r="I7" s="1" t="str">
        <f t="shared" si="0"/>
        <v/>
      </c>
      <c r="J7" s="1" t="str">
        <f t="shared" si="0"/>
        <v/>
      </c>
      <c r="K7" s="1" t="str">
        <f t="shared" si="0"/>
        <v/>
      </c>
      <c r="L7" s="1" t="str">
        <f t="shared" si="0"/>
        <v/>
      </c>
      <c r="M7" s="1" t="str">
        <f t="shared" si="0"/>
        <v/>
      </c>
      <c r="N7" s="1" t="str">
        <f t="shared" si="0"/>
        <v/>
      </c>
      <c r="O7" s="1">
        <f t="shared" si="0"/>
        <v>46422</v>
      </c>
      <c r="P7" s="1" t="str">
        <f t="shared" si="0"/>
        <v/>
      </c>
      <c r="Q7" s="1" t="str">
        <f t="shared" si="0"/>
        <v/>
      </c>
      <c r="R7" s="1" t="str">
        <f t="shared" si="0"/>
        <v/>
      </c>
      <c r="S7" s="1" t="str">
        <f t="shared" si="0"/>
        <v/>
      </c>
    </row>
    <row r="8" spans="1:19" x14ac:dyDescent="0.25">
      <c r="A8" t="s">
        <v>30</v>
      </c>
      <c r="B8" s="1">
        <v>66497</v>
      </c>
      <c r="C8">
        <v>9</v>
      </c>
      <c r="E8" s="1" t="str">
        <f t="shared" si="1"/>
        <v/>
      </c>
      <c r="F8" s="1" t="str">
        <f t="shared" si="0"/>
        <v/>
      </c>
      <c r="G8" s="1" t="str">
        <f t="shared" si="0"/>
        <v/>
      </c>
      <c r="H8" s="1" t="str">
        <f t="shared" si="0"/>
        <v/>
      </c>
      <c r="I8" s="1" t="str">
        <f t="shared" si="0"/>
        <v/>
      </c>
      <c r="J8" s="1" t="str">
        <f t="shared" si="0"/>
        <v/>
      </c>
      <c r="K8" s="1" t="str">
        <f t="shared" si="0"/>
        <v/>
      </c>
      <c r="L8" s="1" t="str">
        <f t="shared" si="0"/>
        <v/>
      </c>
      <c r="M8" s="1">
        <f t="shared" si="0"/>
        <v>66497</v>
      </c>
      <c r="N8" s="1" t="str">
        <f t="shared" si="0"/>
        <v/>
      </c>
      <c r="O8" s="1" t="str">
        <f t="shared" si="0"/>
        <v/>
      </c>
      <c r="P8" s="1" t="str">
        <f t="shared" si="0"/>
        <v/>
      </c>
      <c r="Q8" s="1" t="str">
        <f t="shared" si="0"/>
        <v/>
      </c>
      <c r="R8" s="1" t="str">
        <f t="shared" si="0"/>
        <v/>
      </c>
      <c r="S8" s="1" t="str">
        <f t="shared" si="0"/>
        <v/>
      </c>
    </row>
    <row r="9" spans="1:19" x14ac:dyDescent="0.25">
      <c r="A9" t="s">
        <v>31</v>
      </c>
      <c r="B9" s="1">
        <v>43676</v>
      </c>
      <c r="C9">
        <v>13</v>
      </c>
      <c r="E9" s="1" t="str">
        <f t="shared" si="1"/>
        <v/>
      </c>
      <c r="F9" s="1" t="str">
        <f t="shared" si="0"/>
        <v/>
      </c>
      <c r="G9" s="1" t="str">
        <f t="shared" si="0"/>
        <v/>
      </c>
      <c r="H9" s="1" t="str">
        <f t="shared" si="0"/>
        <v/>
      </c>
      <c r="I9" s="1" t="str">
        <f t="shared" si="0"/>
        <v/>
      </c>
      <c r="J9" s="1" t="str">
        <f t="shared" si="0"/>
        <v/>
      </c>
      <c r="K9" s="1" t="str">
        <f t="shared" si="0"/>
        <v/>
      </c>
      <c r="L9" s="1" t="str">
        <f t="shared" si="0"/>
        <v/>
      </c>
      <c r="M9" s="1" t="str">
        <f t="shared" si="0"/>
        <v/>
      </c>
      <c r="N9" s="1" t="str">
        <f t="shared" si="0"/>
        <v/>
      </c>
      <c r="O9" s="1" t="str">
        <f t="shared" si="0"/>
        <v/>
      </c>
      <c r="P9" s="1" t="str">
        <f t="shared" si="0"/>
        <v/>
      </c>
      <c r="Q9" s="1">
        <f t="shared" si="0"/>
        <v>43676</v>
      </c>
      <c r="R9" s="1" t="str">
        <f t="shared" si="0"/>
        <v/>
      </c>
      <c r="S9" s="1" t="str">
        <f t="shared" si="0"/>
        <v/>
      </c>
    </row>
    <row r="10" spans="1:19" x14ac:dyDescent="0.25">
      <c r="A10" t="s">
        <v>32</v>
      </c>
      <c r="B10" s="1">
        <v>390357</v>
      </c>
      <c r="C10">
        <v>14</v>
      </c>
      <c r="E10" s="1" t="str">
        <f t="shared" si="1"/>
        <v/>
      </c>
      <c r="F10" s="1" t="str">
        <f t="shared" si="0"/>
        <v/>
      </c>
      <c r="G10" s="1" t="str">
        <f t="shared" si="0"/>
        <v/>
      </c>
      <c r="H10" s="1" t="str">
        <f t="shared" si="0"/>
        <v/>
      </c>
      <c r="I10" s="1" t="str">
        <f t="shared" si="0"/>
        <v/>
      </c>
      <c r="J10" s="1" t="str">
        <f t="shared" si="0"/>
        <v/>
      </c>
      <c r="K10" s="1" t="str">
        <f t="shared" si="0"/>
        <v/>
      </c>
      <c r="L10" s="1" t="str">
        <f t="shared" si="0"/>
        <v/>
      </c>
      <c r="M10" s="1" t="str">
        <f t="shared" si="0"/>
        <v/>
      </c>
      <c r="N10" s="1" t="str">
        <f t="shared" si="0"/>
        <v/>
      </c>
      <c r="O10" s="1" t="str">
        <f t="shared" si="0"/>
        <v/>
      </c>
      <c r="P10" s="1" t="str">
        <f t="shared" si="0"/>
        <v/>
      </c>
      <c r="Q10" s="1" t="str">
        <f t="shared" si="0"/>
        <v/>
      </c>
      <c r="R10" s="1">
        <f t="shared" si="0"/>
        <v>390357</v>
      </c>
      <c r="S10" s="1" t="str">
        <f t="shared" si="0"/>
        <v/>
      </c>
    </row>
    <row r="11" spans="1:19" x14ac:dyDescent="0.25">
      <c r="A11" t="s">
        <v>33</v>
      </c>
      <c r="B11" s="1">
        <v>26721</v>
      </c>
      <c r="C11">
        <v>9</v>
      </c>
      <c r="E11" s="1" t="str">
        <f t="shared" si="1"/>
        <v/>
      </c>
      <c r="F11" s="1" t="str">
        <f t="shared" si="0"/>
        <v/>
      </c>
      <c r="G11" s="1" t="str">
        <f t="shared" si="0"/>
        <v/>
      </c>
      <c r="H11" s="1" t="str">
        <f t="shared" si="0"/>
        <v/>
      </c>
      <c r="I11" s="1" t="str">
        <f t="shared" si="0"/>
        <v/>
      </c>
      <c r="J11" s="1" t="str">
        <f t="shared" si="0"/>
        <v/>
      </c>
      <c r="K11" s="1" t="str">
        <f t="shared" si="0"/>
        <v/>
      </c>
      <c r="L11" s="1" t="str">
        <f t="shared" si="0"/>
        <v/>
      </c>
      <c r="M11" s="1">
        <f t="shared" si="0"/>
        <v>26721</v>
      </c>
      <c r="N11" s="1" t="str">
        <f t="shared" si="0"/>
        <v/>
      </c>
      <c r="O11" s="1" t="str">
        <f t="shared" si="0"/>
        <v/>
      </c>
      <c r="P11" s="1" t="str">
        <f t="shared" si="0"/>
        <v/>
      </c>
      <c r="Q11" s="1" t="str">
        <f t="shared" si="0"/>
        <v/>
      </c>
      <c r="R11" s="1" t="str">
        <f t="shared" si="0"/>
        <v/>
      </c>
      <c r="S11" s="1" t="str">
        <f t="shared" si="0"/>
        <v/>
      </c>
    </row>
    <row r="12" spans="1:19" x14ac:dyDescent="0.25">
      <c r="A12" t="s">
        <v>34</v>
      </c>
      <c r="B12" s="1">
        <v>38714</v>
      </c>
      <c r="C12">
        <v>13</v>
      </c>
      <c r="E12" s="1" t="str">
        <f t="shared" si="1"/>
        <v/>
      </c>
      <c r="F12" s="1" t="str">
        <f t="shared" si="0"/>
        <v/>
      </c>
      <c r="G12" s="1" t="str">
        <f t="shared" si="0"/>
        <v/>
      </c>
      <c r="H12" s="1" t="str">
        <f t="shared" si="0"/>
        <v/>
      </c>
      <c r="I12" s="1" t="str">
        <f t="shared" si="0"/>
        <v/>
      </c>
      <c r="J12" s="1" t="str">
        <f t="shared" si="0"/>
        <v/>
      </c>
      <c r="K12" s="1" t="str">
        <f t="shared" si="0"/>
        <v/>
      </c>
      <c r="L12" s="1" t="str">
        <f t="shared" si="0"/>
        <v/>
      </c>
      <c r="M12" s="1" t="str">
        <f t="shared" si="0"/>
        <v/>
      </c>
      <c r="N12" s="1" t="str">
        <f t="shared" si="0"/>
        <v/>
      </c>
      <c r="O12" s="1" t="str">
        <f t="shared" si="0"/>
        <v/>
      </c>
      <c r="P12" s="1" t="str">
        <f t="shared" si="0"/>
        <v/>
      </c>
      <c r="Q12" s="1">
        <f t="shared" si="0"/>
        <v>38714</v>
      </c>
      <c r="R12" s="1" t="str">
        <f t="shared" si="0"/>
        <v/>
      </c>
      <c r="S12" s="1" t="str">
        <f t="shared" si="0"/>
        <v/>
      </c>
    </row>
    <row r="13" spans="1:19" x14ac:dyDescent="0.25">
      <c r="A13" t="s">
        <v>35</v>
      </c>
      <c r="B13" s="1">
        <v>136001</v>
      </c>
      <c r="C13">
        <v>12</v>
      </c>
      <c r="E13" s="1" t="str">
        <f t="shared" si="1"/>
        <v/>
      </c>
      <c r="F13" s="1" t="str">
        <f t="shared" si="0"/>
        <v/>
      </c>
      <c r="G13" s="1" t="str">
        <f t="shared" si="0"/>
        <v/>
      </c>
      <c r="H13" s="1" t="str">
        <f t="shared" si="0"/>
        <v/>
      </c>
      <c r="I13" s="1" t="str">
        <f t="shared" si="0"/>
        <v/>
      </c>
      <c r="J13" s="1" t="str">
        <f t="shared" si="0"/>
        <v/>
      </c>
      <c r="K13" s="1" t="str">
        <f t="shared" si="0"/>
        <v/>
      </c>
      <c r="L13" s="1" t="str">
        <f t="shared" si="0"/>
        <v/>
      </c>
      <c r="M13" s="1" t="str">
        <f t="shared" si="0"/>
        <v/>
      </c>
      <c r="N13" s="1" t="str">
        <f t="shared" si="0"/>
        <v/>
      </c>
      <c r="O13" s="1" t="str">
        <f t="shared" si="0"/>
        <v/>
      </c>
      <c r="P13" s="1">
        <f t="shared" si="0"/>
        <v>136001</v>
      </c>
      <c r="Q13" s="1" t="str">
        <f t="shared" si="0"/>
        <v/>
      </c>
      <c r="R13" s="1" t="str">
        <f t="shared" si="0"/>
        <v/>
      </c>
      <c r="S13" s="1" t="str">
        <f t="shared" si="0"/>
        <v/>
      </c>
    </row>
    <row r="14" spans="1:19" x14ac:dyDescent="0.25">
      <c r="A14" s="7" t="s">
        <v>36</v>
      </c>
      <c r="B14" s="1">
        <v>208601</v>
      </c>
      <c r="C14">
        <v>13</v>
      </c>
      <c r="E14" s="1" t="str">
        <f t="shared" si="1"/>
        <v/>
      </c>
      <c r="F14" s="1" t="str">
        <f t="shared" si="0"/>
        <v/>
      </c>
      <c r="G14" s="1" t="str">
        <f t="shared" si="0"/>
        <v/>
      </c>
      <c r="H14" s="1" t="str">
        <f t="shared" si="0"/>
        <v/>
      </c>
      <c r="I14" s="1" t="str">
        <f t="shared" si="0"/>
        <v/>
      </c>
      <c r="J14" s="1" t="str">
        <f t="shared" si="0"/>
        <v/>
      </c>
      <c r="K14" s="1" t="str">
        <f t="shared" si="0"/>
        <v/>
      </c>
      <c r="L14" s="1" t="str">
        <f t="shared" si="0"/>
        <v/>
      </c>
      <c r="M14" s="1" t="str">
        <f t="shared" si="0"/>
        <v/>
      </c>
      <c r="N14" s="1" t="str">
        <f t="shared" si="0"/>
        <v/>
      </c>
      <c r="O14" s="1" t="str">
        <f t="shared" si="0"/>
        <v/>
      </c>
      <c r="P14" s="1" t="str">
        <f t="shared" si="0"/>
        <v/>
      </c>
      <c r="Q14" s="1">
        <f t="shared" si="0"/>
        <v>208601</v>
      </c>
      <c r="R14" s="1" t="str">
        <f t="shared" si="0"/>
        <v/>
      </c>
      <c r="S14" s="1" t="str">
        <f t="shared" si="0"/>
        <v/>
      </c>
    </row>
    <row r="15" spans="1:19" x14ac:dyDescent="0.25">
      <c r="A15" t="s">
        <v>37</v>
      </c>
      <c r="B15" s="1">
        <v>42018</v>
      </c>
      <c r="C15">
        <v>13</v>
      </c>
      <c r="E15" s="1" t="str">
        <f t="shared" si="1"/>
        <v/>
      </c>
      <c r="F15" s="1" t="str">
        <f t="shared" si="0"/>
        <v/>
      </c>
      <c r="G15" s="1" t="str">
        <f t="shared" si="0"/>
        <v/>
      </c>
      <c r="H15" s="1" t="str">
        <f t="shared" si="0"/>
        <v/>
      </c>
      <c r="I15" s="1" t="str">
        <f t="shared" si="0"/>
        <v/>
      </c>
      <c r="J15" s="1" t="str">
        <f t="shared" si="0"/>
        <v/>
      </c>
      <c r="K15" s="1" t="str">
        <f t="shared" si="0"/>
        <v/>
      </c>
      <c r="L15" s="1" t="str">
        <f t="shared" si="0"/>
        <v/>
      </c>
      <c r="M15" s="1" t="str">
        <f t="shared" si="0"/>
        <v/>
      </c>
      <c r="N15" s="1" t="str">
        <f t="shared" si="0"/>
        <v/>
      </c>
      <c r="O15" s="1" t="str">
        <f t="shared" si="0"/>
        <v/>
      </c>
      <c r="P15" s="1" t="str">
        <f t="shared" si="0"/>
        <v/>
      </c>
      <c r="Q15" s="1">
        <f t="shared" si="0"/>
        <v>42018</v>
      </c>
      <c r="R15" s="1" t="str">
        <f t="shared" si="0"/>
        <v/>
      </c>
      <c r="S15" s="1" t="str">
        <f t="shared" si="0"/>
        <v/>
      </c>
    </row>
    <row r="16" spans="1:19" x14ac:dyDescent="0.25">
      <c r="A16" t="s">
        <v>38</v>
      </c>
      <c r="B16" s="1">
        <v>101877</v>
      </c>
      <c r="C16">
        <v>9</v>
      </c>
      <c r="E16" s="1" t="str">
        <f t="shared" si="1"/>
        <v/>
      </c>
      <c r="F16" s="1" t="str">
        <f t="shared" si="0"/>
        <v/>
      </c>
      <c r="G16" s="1" t="str">
        <f t="shared" si="0"/>
        <v/>
      </c>
      <c r="H16" s="1" t="str">
        <f t="shared" si="0"/>
        <v/>
      </c>
      <c r="I16" s="1" t="str">
        <f t="shared" si="0"/>
        <v/>
      </c>
      <c r="J16" s="1" t="str">
        <f t="shared" si="0"/>
        <v/>
      </c>
      <c r="K16" s="1" t="str">
        <f t="shared" si="0"/>
        <v/>
      </c>
      <c r="L16" s="1" t="str">
        <f t="shared" si="0"/>
        <v/>
      </c>
      <c r="M16" s="1">
        <f t="shared" si="0"/>
        <v>101877</v>
      </c>
      <c r="N16" s="1" t="str">
        <f t="shared" si="0"/>
        <v/>
      </c>
      <c r="O16" s="1" t="str">
        <f t="shared" si="0"/>
        <v/>
      </c>
      <c r="P16" s="1" t="str">
        <f t="shared" si="0"/>
        <v/>
      </c>
      <c r="Q16" s="1" t="str">
        <f t="shared" si="0"/>
        <v/>
      </c>
      <c r="R16" s="1" t="str">
        <f t="shared" si="0"/>
        <v/>
      </c>
      <c r="S16" s="1" t="str">
        <f t="shared" si="0"/>
        <v/>
      </c>
    </row>
    <row r="17" spans="1:19" x14ac:dyDescent="0.25">
      <c r="A17" t="s">
        <v>6</v>
      </c>
      <c r="B17" s="1">
        <v>36612</v>
      </c>
      <c r="C17">
        <v>9</v>
      </c>
      <c r="E17" s="1" t="str">
        <f t="shared" si="1"/>
        <v/>
      </c>
      <c r="F17" s="1" t="str">
        <f t="shared" si="0"/>
        <v/>
      </c>
      <c r="G17" s="1" t="str">
        <f t="shared" si="0"/>
        <v/>
      </c>
      <c r="H17" s="1" t="str">
        <f t="shared" si="0"/>
        <v/>
      </c>
      <c r="I17" s="1" t="str">
        <f t="shared" si="0"/>
        <v/>
      </c>
      <c r="J17" s="1" t="str">
        <f t="shared" si="0"/>
        <v/>
      </c>
      <c r="K17" s="1" t="str">
        <f t="shared" si="0"/>
        <v/>
      </c>
      <c r="L17" s="1" t="str">
        <f t="shared" si="0"/>
        <v/>
      </c>
      <c r="M17" s="1">
        <f t="shared" si="0"/>
        <v>36612</v>
      </c>
      <c r="N17" s="1" t="str">
        <f t="shared" si="0"/>
        <v/>
      </c>
      <c r="O17" s="1" t="str">
        <f t="shared" si="0"/>
        <v/>
      </c>
      <c r="P17" s="1" t="str">
        <f t="shared" si="0"/>
        <v/>
      </c>
      <c r="Q17" s="1" t="str">
        <f t="shared" si="0"/>
        <v/>
      </c>
      <c r="R17" s="1" t="str">
        <f t="shared" si="0"/>
        <v/>
      </c>
      <c r="S17" s="1" t="str">
        <f t="shared" si="0"/>
        <v/>
      </c>
    </row>
    <row r="18" spans="1:19" x14ac:dyDescent="0.25">
      <c r="A18" t="s">
        <v>39</v>
      </c>
      <c r="B18" s="1">
        <v>42025</v>
      </c>
      <c r="C18">
        <v>11</v>
      </c>
      <c r="E18" s="1" t="str">
        <f t="shared" si="1"/>
        <v/>
      </c>
      <c r="F18" s="1" t="str">
        <f t="shared" si="1"/>
        <v/>
      </c>
      <c r="G18" s="1" t="str">
        <f t="shared" si="1"/>
        <v/>
      </c>
      <c r="H18" s="1" t="str">
        <f t="shared" si="1"/>
        <v/>
      </c>
      <c r="I18" s="1" t="str">
        <f t="shared" si="1"/>
        <v/>
      </c>
      <c r="J18" s="1" t="str">
        <f t="shared" si="1"/>
        <v/>
      </c>
      <c r="K18" s="1" t="str">
        <f t="shared" si="1"/>
        <v/>
      </c>
      <c r="L18" s="1" t="str">
        <f t="shared" si="1"/>
        <v/>
      </c>
      <c r="M18" s="1" t="str">
        <f t="shared" si="1"/>
        <v/>
      </c>
      <c r="N18" s="1" t="str">
        <f t="shared" si="1"/>
        <v/>
      </c>
      <c r="O18" s="1">
        <f t="shared" si="1"/>
        <v>42025</v>
      </c>
      <c r="P18" s="1" t="str">
        <f t="shared" si="1"/>
        <v/>
      </c>
      <c r="Q18" s="1" t="str">
        <f t="shared" si="1"/>
        <v/>
      </c>
      <c r="R18" s="1" t="str">
        <f t="shared" si="1"/>
        <v/>
      </c>
      <c r="S18" s="1" t="str">
        <f t="shared" si="1"/>
        <v/>
      </c>
    </row>
    <row r="19" spans="1:19" x14ac:dyDescent="0.25">
      <c r="A19" s="2" t="s">
        <v>40</v>
      </c>
      <c r="B19" s="1">
        <v>1264817</v>
      </c>
      <c r="C19" t="s">
        <v>99</v>
      </c>
      <c r="E19" s="1">
        <f>Cuyahoga!E62</f>
        <v>786631</v>
      </c>
      <c r="F19" s="1" t="str">
        <f t="shared" si="1"/>
        <v/>
      </c>
      <c r="G19" s="1" t="str">
        <f t="shared" si="1"/>
        <v/>
      </c>
      <c r="H19" s="1" t="str">
        <f t="shared" si="1"/>
        <v/>
      </c>
      <c r="I19" s="1">
        <f>Cuyahoga!F62</f>
        <v>478186</v>
      </c>
      <c r="J19" s="1" t="str">
        <f t="shared" si="1"/>
        <v/>
      </c>
      <c r="K19" s="1" t="str">
        <f t="shared" si="1"/>
        <v/>
      </c>
      <c r="L19" s="1" t="str">
        <f t="shared" si="1"/>
        <v/>
      </c>
      <c r="M19" s="1" t="str">
        <f t="shared" si="1"/>
        <v/>
      </c>
      <c r="N19" s="1" t="str">
        <f t="shared" si="1"/>
        <v/>
      </c>
      <c r="O19" s="1" t="str">
        <f t="shared" si="1"/>
        <v/>
      </c>
      <c r="P19" s="1" t="str">
        <f t="shared" si="1"/>
        <v/>
      </c>
      <c r="Q19" s="1" t="str">
        <f t="shared" si="1"/>
        <v/>
      </c>
      <c r="R19" s="1" t="str">
        <f t="shared" si="1"/>
        <v/>
      </c>
      <c r="S19" s="1" t="str">
        <f t="shared" si="1"/>
        <v/>
      </c>
    </row>
    <row r="20" spans="1:19" x14ac:dyDescent="0.25">
      <c r="A20" t="s">
        <v>41</v>
      </c>
      <c r="B20" s="1">
        <v>51881</v>
      </c>
      <c r="C20">
        <v>14</v>
      </c>
      <c r="E20" s="1" t="str">
        <f t="shared" si="1"/>
        <v/>
      </c>
      <c r="F20" s="1" t="str">
        <f t="shared" si="1"/>
        <v/>
      </c>
      <c r="G20" s="1" t="str">
        <f t="shared" si="1"/>
        <v/>
      </c>
      <c r="H20" s="1" t="str">
        <f t="shared" si="1"/>
        <v/>
      </c>
      <c r="I20" s="1" t="str">
        <f t="shared" si="1"/>
        <v/>
      </c>
      <c r="J20" s="1" t="str">
        <f t="shared" si="1"/>
        <v/>
      </c>
      <c r="K20" s="1" t="str">
        <f t="shared" si="1"/>
        <v/>
      </c>
      <c r="L20" s="1" t="str">
        <f t="shared" si="1"/>
        <v/>
      </c>
      <c r="M20" s="1" t="str">
        <f t="shared" si="1"/>
        <v/>
      </c>
      <c r="N20" s="1" t="str">
        <f t="shared" si="1"/>
        <v/>
      </c>
      <c r="O20" s="1" t="str">
        <f t="shared" si="1"/>
        <v/>
      </c>
      <c r="P20" s="1" t="str">
        <f t="shared" si="1"/>
        <v/>
      </c>
      <c r="Q20" s="1" t="str">
        <f t="shared" si="1"/>
        <v/>
      </c>
      <c r="R20" s="1">
        <f t="shared" si="1"/>
        <v>51881</v>
      </c>
      <c r="S20" s="1" t="str">
        <f t="shared" si="1"/>
        <v/>
      </c>
    </row>
    <row r="21" spans="1:19" x14ac:dyDescent="0.25">
      <c r="A21" t="s">
        <v>8</v>
      </c>
      <c r="B21" s="1">
        <v>38286</v>
      </c>
      <c r="C21">
        <v>11</v>
      </c>
      <c r="E21" s="1" t="str">
        <f t="shared" si="1"/>
        <v/>
      </c>
      <c r="F21" s="1" t="str">
        <f t="shared" si="1"/>
        <v/>
      </c>
      <c r="G21" s="1" t="str">
        <f t="shared" si="1"/>
        <v/>
      </c>
      <c r="H21" s="1" t="str">
        <f t="shared" si="1"/>
        <v/>
      </c>
      <c r="I21" s="1" t="str">
        <f t="shared" si="1"/>
        <v/>
      </c>
      <c r="J21" s="1" t="str">
        <f t="shared" si="1"/>
        <v/>
      </c>
      <c r="K21" s="1" t="str">
        <f t="shared" si="1"/>
        <v/>
      </c>
      <c r="L21" s="1" t="str">
        <f t="shared" si="1"/>
        <v/>
      </c>
      <c r="M21" s="1" t="str">
        <f t="shared" si="1"/>
        <v/>
      </c>
      <c r="N21" s="1" t="str">
        <f t="shared" si="1"/>
        <v/>
      </c>
      <c r="O21" s="1">
        <f t="shared" si="1"/>
        <v>38286</v>
      </c>
      <c r="P21" s="1" t="str">
        <f t="shared" si="1"/>
        <v/>
      </c>
      <c r="Q21" s="1" t="str">
        <f t="shared" si="1"/>
        <v/>
      </c>
      <c r="R21" s="1" t="str">
        <f t="shared" si="1"/>
        <v/>
      </c>
      <c r="S21" s="1" t="str">
        <f t="shared" si="1"/>
        <v/>
      </c>
    </row>
    <row r="22" spans="1:19" x14ac:dyDescent="0.25">
      <c r="A22" t="s">
        <v>9</v>
      </c>
      <c r="B22" s="1">
        <v>214124</v>
      </c>
      <c r="C22">
        <v>7</v>
      </c>
      <c r="E22" s="1" t="str">
        <f t="shared" si="1"/>
        <v/>
      </c>
      <c r="F22" s="1" t="str">
        <f t="shared" si="1"/>
        <v/>
      </c>
      <c r="G22" s="1" t="str">
        <f t="shared" si="1"/>
        <v/>
      </c>
      <c r="H22" s="1" t="str">
        <f t="shared" si="1"/>
        <v/>
      </c>
      <c r="I22" s="1" t="str">
        <f t="shared" si="1"/>
        <v/>
      </c>
      <c r="J22" s="1" t="str">
        <f t="shared" si="1"/>
        <v/>
      </c>
      <c r="K22" s="1">
        <f t="shared" si="1"/>
        <v>214124</v>
      </c>
      <c r="L22" s="1" t="str">
        <f t="shared" si="1"/>
        <v/>
      </c>
      <c r="M22" s="1" t="str">
        <f t="shared" si="1"/>
        <v/>
      </c>
      <c r="N22" s="1" t="str">
        <f t="shared" si="1"/>
        <v/>
      </c>
      <c r="O22" s="1" t="str">
        <f t="shared" si="1"/>
        <v/>
      </c>
      <c r="P22" s="1" t="str">
        <f t="shared" si="1"/>
        <v/>
      </c>
      <c r="Q22" s="1" t="str">
        <f t="shared" si="1"/>
        <v/>
      </c>
      <c r="R22" s="1" t="str">
        <f t="shared" si="1"/>
        <v/>
      </c>
      <c r="S22" s="1" t="str">
        <f t="shared" si="1"/>
        <v/>
      </c>
    </row>
    <row r="23" spans="1:19" x14ac:dyDescent="0.25">
      <c r="A23" t="s">
        <v>42</v>
      </c>
      <c r="B23" s="1">
        <v>75622</v>
      </c>
      <c r="C23">
        <v>3</v>
      </c>
      <c r="E23" s="1" t="str">
        <f t="shared" si="1"/>
        <v/>
      </c>
      <c r="F23" s="1" t="str">
        <f t="shared" si="1"/>
        <v/>
      </c>
      <c r="G23" s="1">
        <f t="shared" si="1"/>
        <v>75622</v>
      </c>
      <c r="H23" s="1" t="str">
        <f t="shared" si="1"/>
        <v/>
      </c>
      <c r="I23" s="1" t="str">
        <f t="shared" si="1"/>
        <v/>
      </c>
      <c r="J23" s="1" t="str">
        <f t="shared" si="1"/>
        <v/>
      </c>
      <c r="K23" s="1" t="str">
        <f t="shared" si="1"/>
        <v/>
      </c>
      <c r="L23" s="1" t="str">
        <f t="shared" si="1"/>
        <v/>
      </c>
      <c r="M23" s="1" t="str">
        <f t="shared" si="1"/>
        <v/>
      </c>
      <c r="N23" s="1" t="str">
        <f t="shared" si="1"/>
        <v/>
      </c>
      <c r="O23" s="1" t="str">
        <f t="shared" si="1"/>
        <v/>
      </c>
      <c r="P23" s="1" t="str">
        <f t="shared" si="1"/>
        <v/>
      </c>
      <c r="Q23" s="1" t="str">
        <f t="shared" si="1"/>
        <v/>
      </c>
      <c r="R23" s="1" t="str">
        <f t="shared" si="1"/>
        <v/>
      </c>
      <c r="S23" s="1" t="str">
        <f t="shared" si="1"/>
        <v/>
      </c>
    </row>
    <row r="24" spans="1:19" x14ac:dyDescent="0.25">
      <c r="A24" t="s">
        <v>43</v>
      </c>
      <c r="B24" s="1">
        <v>158921</v>
      </c>
      <c r="C24">
        <v>10</v>
      </c>
      <c r="E24" s="1" t="str">
        <f t="shared" si="1"/>
        <v/>
      </c>
      <c r="F24" s="1" t="str">
        <f t="shared" si="1"/>
        <v/>
      </c>
      <c r="G24" s="1" t="str">
        <f t="shared" si="1"/>
        <v/>
      </c>
      <c r="H24" s="1" t="str">
        <f t="shared" si="1"/>
        <v/>
      </c>
      <c r="I24" s="1" t="str">
        <f t="shared" si="1"/>
        <v/>
      </c>
      <c r="J24" s="1" t="str">
        <f t="shared" si="1"/>
        <v/>
      </c>
      <c r="K24" s="1" t="str">
        <f t="shared" si="1"/>
        <v/>
      </c>
      <c r="L24" s="1" t="str">
        <f t="shared" si="1"/>
        <v/>
      </c>
      <c r="M24" s="1" t="str">
        <f t="shared" si="1"/>
        <v/>
      </c>
      <c r="N24" s="1">
        <f t="shared" si="1"/>
        <v>158921</v>
      </c>
      <c r="O24" s="1" t="str">
        <f t="shared" si="1"/>
        <v/>
      </c>
      <c r="P24" s="1" t="str">
        <f t="shared" si="1"/>
        <v/>
      </c>
      <c r="Q24" s="1" t="str">
        <f t="shared" si="1"/>
        <v/>
      </c>
      <c r="R24" s="1" t="str">
        <f t="shared" si="1"/>
        <v/>
      </c>
      <c r="S24" s="1" t="str">
        <f t="shared" si="1"/>
        <v/>
      </c>
    </row>
    <row r="25" spans="1:19" x14ac:dyDescent="0.25">
      <c r="A25" t="s">
        <v>44</v>
      </c>
      <c r="B25" s="1">
        <v>28951</v>
      </c>
      <c r="C25">
        <v>13</v>
      </c>
      <c r="E25" s="1" t="str">
        <f t="shared" si="1"/>
        <v/>
      </c>
      <c r="F25" s="1" t="str">
        <f t="shared" si="1"/>
        <v/>
      </c>
      <c r="G25" s="1" t="str">
        <f t="shared" si="1"/>
        <v/>
      </c>
      <c r="H25" s="1" t="str">
        <f t="shared" si="1"/>
        <v/>
      </c>
      <c r="I25" s="1" t="str">
        <f t="shared" si="1"/>
        <v/>
      </c>
      <c r="J25" s="1" t="str">
        <f t="shared" si="1"/>
        <v/>
      </c>
      <c r="K25" s="1" t="str">
        <f t="shared" si="1"/>
        <v/>
      </c>
      <c r="L25" s="1" t="str">
        <f t="shared" si="1"/>
        <v/>
      </c>
      <c r="M25" s="1" t="str">
        <f t="shared" si="1"/>
        <v/>
      </c>
      <c r="N25" s="1" t="str">
        <f t="shared" si="1"/>
        <v/>
      </c>
      <c r="O25" s="1" t="str">
        <f t="shared" si="1"/>
        <v/>
      </c>
      <c r="P25" s="1" t="str">
        <f t="shared" si="1"/>
        <v/>
      </c>
      <c r="Q25" s="1">
        <f t="shared" si="1"/>
        <v>28951</v>
      </c>
      <c r="R25" s="1" t="str">
        <f t="shared" si="1"/>
        <v/>
      </c>
      <c r="S25" s="1" t="str">
        <f t="shared" si="1"/>
        <v/>
      </c>
    </row>
    <row r="26" spans="1:19" x14ac:dyDescent="0.25">
      <c r="A26" s="2" t="s">
        <v>45</v>
      </c>
      <c r="B26" s="1">
        <v>1323807</v>
      </c>
      <c r="C26" t="s">
        <v>100</v>
      </c>
      <c r="E26" s="1" t="str">
        <f t="shared" si="1"/>
        <v/>
      </c>
      <c r="F26" s="1" t="str">
        <f t="shared" si="1"/>
        <v/>
      </c>
      <c r="G26" s="1" t="str">
        <f t="shared" si="1"/>
        <v/>
      </c>
      <c r="H26" s="1" t="str">
        <f t="shared" si="1"/>
        <v/>
      </c>
      <c r="I26" s="1" t="str">
        <f t="shared" si="1"/>
        <v/>
      </c>
      <c r="J26" s="1" t="str">
        <f t="shared" si="1"/>
        <v/>
      </c>
      <c r="K26" s="1">
        <f>Franklin_1!E51</f>
        <v>537176</v>
      </c>
      <c r="L26" s="1">
        <f>Franklin_1!F51</f>
        <v>786631</v>
      </c>
      <c r="M26" s="1" t="str">
        <f t="shared" si="1"/>
        <v/>
      </c>
      <c r="N26" s="1" t="str">
        <f t="shared" si="1"/>
        <v/>
      </c>
      <c r="O26" s="1" t="str">
        <f t="shared" si="1"/>
        <v/>
      </c>
      <c r="P26" s="1" t="str">
        <f t="shared" si="1"/>
        <v/>
      </c>
      <c r="Q26" s="1" t="str">
        <f t="shared" si="1"/>
        <v/>
      </c>
      <c r="R26" s="1" t="str">
        <f t="shared" si="1"/>
        <v/>
      </c>
      <c r="S26" s="1" t="str">
        <f t="shared" si="1"/>
        <v/>
      </c>
    </row>
    <row r="27" spans="1:19" x14ac:dyDescent="0.25">
      <c r="A27" t="s">
        <v>46</v>
      </c>
      <c r="B27" s="1">
        <v>42713</v>
      </c>
      <c r="C27">
        <v>3</v>
      </c>
      <c r="E27" s="1" t="str">
        <f t="shared" si="1"/>
        <v/>
      </c>
      <c r="F27" s="1" t="str">
        <f t="shared" si="1"/>
        <v/>
      </c>
      <c r="G27" s="1">
        <f t="shared" si="1"/>
        <v>42713</v>
      </c>
      <c r="H27" s="1" t="str">
        <f t="shared" si="1"/>
        <v/>
      </c>
      <c r="I27" s="1" t="str">
        <f t="shared" si="1"/>
        <v/>
      </c>
      <c r="J27" s="1" t="str">
        <f t="shared" si="1"/>
        <v/>
      </c>
      <c r="K27" s="1" t="str">
        <f t="shared" si="1"/>
        <v/>
      </c>
      <c r="L27" s="1" t="str">
        <f t="shared" si="1"/>
        <v/>
      </c>
      <c r="M27" s="1" t="str">
        <f t="shared" si="1"/>
        <v/>
      </c>
      <c r="N27" s="1" t="str">
        <f t="shared" si="1"/>
        <v/>
      </c>
      <c r="O27" s="1" t="str">
        <f t="shared" si="1"/>
        <v/>
      </c>
      <c r="P27" s="1" t="str">
        <f t="shared" si="1"/>
        <v/>
      </c>
      <c r="Q27" s="1" t="str">
        <f t="shared" si="1"/>
        <v/>
      </c>
      <c r="R27" s="1" t="str">
        <f t="shared" si="1"/>
        <v/>
      </c>
      <c r="S27" s="1" t="str">
        <f t="shared" si="1"/>
        <v/>
      </c>
    </row>
    <row r="28" spans="1:19" x14ac:dyDescent="0.25">
      <c r="A28" t="s">
        <v>47</v>
      </c>
      <c r="B28" s="1">
        <v>29220</v>
      </c>
      <c r="C28">
        <v>10</v>
      </c>
      <c r="E28" s="1" t="str">
        <f t="shared" si="1"/>
        <v/>
      </c>
      <c r="F28" s="1" t="str">
        <f t="shared" si="1"/>
        <v/>
      </c>
      <c r="G28" s="1" t="str">
        <f t="shared" si="1"/>
        <v/>
      </c>
      <c r="H28" s="1" t="str">
        <f t="shared" si="1"/>
        <v/>
      </c>
      <c r="I28" s="1" t="str">
        <f t="shared" si="1"/>
        <v/>
      </c>
      <c r="J28" s="1" t="str">
        <f t="shared" si="1"/>
        <v/>
      </c>
      <c r="K28" s="1" t="str">
        <f t="shared" si="1"/>
        <v/>
      </c>
      <c r="L28" s="1" t="str">
        <f t="shared" si="1"/>
        <v/>
      </c>
      <c r="M28" s="1" t="str">
        <f t="shared" si="1"/>
        <v/>
      </c>
      <c r="N28" s="1">
        <f t="shared" si="1"/>
        <v>29220</v>
      </c>
      <c r="O28" s="1" t="str">
        <f t="shared" si="1"/>
        <v/>
      </c>
      <c r="P28" s="1" t="str">
        <f t="shared" si="1"/>
        <v/>
      </c>
      <c r="Q28" s="1" t="str">
        <f t="shared" si="1"/>
        <v/>
      </c>
      <c r="R28" s="1" t="str">
        <f t="shared" si="1"/>
        <v/>
      </c>
      <c r="S28" s="1" t="str">
        <f t="shared" si="1"/>
        <v/>
      </c>
    </row>
    <row r="29" spans="1:19" x14ac:dyDescent="0.25">
      <c r="A29" t="s">
        <v>48</v>
      </c>
      <c r="B29" s="1">
        <v>95397</v>
      </c>
      <c r="C29">
        <v>5</v>
      </c>
      <c r="E29" s="1" t="str">
        <f t="shared" si="1"/>
        <v/>
      </c>
      <c r="F29" s="1" t="str">
        <f t="shared" si="1"/>
        <v/>
      </c>
      <c r="G29" s="1" t="str">
        <f t="shared" si="1"/>
        <v/>
      </c>
      <c r="H29" s="1" t="str">
        <f t="shared" si="1"/>
        <v/>
      </c>
      <c r="I29" s="1">
        <f t="shared" si="1"/>
        <v>95397</v>
      </c>
      <c r="J29" s="1" t="str">
        <f t="shared" si="1"/>
        <v/>
      </c>
      <c r="K29" s="1" t="str">
        <f t="shared" si="1"/>
        <v/>
      </c>
      <c r="L29" s="1" t="str">
        <f t="shared" si="1"/>
        <v/>
      </c>
      <c r="M29" s="1" t="str">
        <f t="shared" si="1"/>
        <v/>
      </c>
      <c r="N29" s="1" t="str">
        <f t="shared" si="1"/>
        <v/>
      </c>
      <c r="O29" s="1" t="str">
        <f t="shared" si="1"/>
        <v/>
      </c>
      <c r="P29" s="1" t="str">
        <f t="shared" si="1"/>
        <v/>
      </c>
      <c r="Q29" s="1" t="str">
        <f t="shared" si="1"/>
        <v/>
      </c>
      <c r="R29" s="1" t="str">
        <f t="shared" si="1"/>
        <v/>
      </c>
      <c r="S29" s="1" t="str">
        <f t="shared" si="1"/>
        <v/>
      </c>
    </row>
    <row r="30" spans="1:19" x14ac:dyDescent="0.25">
      <c r="A30" s="2" t="s">
        <v>49</v>
      </c>
      <c r="B30" s="1">
        <v>167966</v>
      </c>
      <c r="C30" t="s">
        <v>101</v>
      </c>
      <c r="E30" s="1" t="str">
        <f t="shared" si="1"/>
        <v/>
      </c>
      <c r="F30" s="1" t="str">
        <f t="shared" si="1"/>
        <v/>
      </c>
      <c r="G30" s="1" t="str">
        <f t="shared" si="1"/>
        <v/>
      </c>
      <c r="H30" s="1" t="str">
        <f t="shared" si="1"/>
        <v/>
      </c>
      <c r="I30" s="1" t="str">
        <f t="shared" si="1"/>
        <v/>
      </c>
      <c r="J30" s="1" t="str">
        <f t="shared" si="1"/>
        <v/>
      </c>
      <c r="K30" s="1" t="str">
        <f t="shared" si="1"/>
        <v/>
      </c>
      <c r="L30" s="1" t="str">
        <f t="shared" si="1"/>
        <v/>
      </c>
      <c r="M30" s="1" t="str">
        <f t="shared" si="1"/>
        <v/>
      </c>
      <c r="N30" s="1" t="str">
        <f t="shared" si="1"/>
        <v/>
      </c>
      <c r="O30" s="1" t="str">
        <f t="shared" si="1"/>
        <v/>
      </c>
      <c r="P30" s="1">
        <f>Greene!E31</f>
        <v>113320</v>
      </c>
      <c r="Q30" s="1">
        <f>Greene!F31</f>
        <v>54646</v>
      </c>
      <c r="R30" s="1" t="str">
        <f t="shared" si="1"/>
        <v/>
      </c>
      <c r="S30" s="1" t="str">
        <f t="shared" si="1"/>
        <v/>
      </c>
    </row>
    <row r="31" spans="1:19" x14ac:dyDescent="0.25">
      <c r="A31" t="s">
        <v>50</v>
      </c>
      <c r="B31" s="1">
        <v>38438</v>
      </c>
      <c r="C31">
        <v>9</v>
      </c>
      <c r="E31" s="1" t="str">
        <f t="shared" si="1"/>
        <v/>
      </c>
      <c r="F31" s="1" t="str">
        <f t="shared" si="1"/>
        <v/>
      </c>
      <c r="G31" s="1" t="str">
        <f t="shared" si="1"/>
        <v/>
      </c>
      <c r="H31" s="1" t="str">
        <f t="shared" si="1"/>
        <v/>
      </c>
      <c r="I31" s="1" t="str">
        <f t="shared" si="1"/>
        <v/>
      </c>
      <c r="J31" s="1" t="str">
        <f t="shared" si="1"/>
        <v/>
      </c>
      <c r="K31" s="1" t="str">
        <f t="shared" si="1"/>
        <v/>
      </c>
      <c r="L31" s="1" t="str">
        <f t="shared" si="1"/>
        <v/>
      </c>
      <c r="M31" s="1">
        <f t="shared" si="1"/>
        <v>38438</v>
      </c>
      <c r="N31" s="1" t="str">
        <f t="shared" si="1"/>
        <v/>
      </c>
      <c r="O31" s="1" t="str">
        <f t="shared" si="1"/>
        <v/>
      </c>
      <c r="P31" s="1" t="str">
        <f t="shared" si="1"/>
        <v/>
      </c>
      <c r="Q31" s="1" t="str">
        <f t="shared" si="1"/>
        <v/>
      </c>
      <c r="R31" s="1" t="str">
        <f t="shared" si="1"/>
        <v/>
      </c>
      <c r="S31" s="1" t="str">
        <f t="shared" si="1"/>
        <v/>
      </c>
    </row>
    <row r="32" spans="1:19" x14ac:dyDescent="0.25">
      <c r="A32" s="2" t="s">
        <v>4</v>
      </c>
      <c r="B32" s="1">
        <v>830639</v>
      </c>
      <c r="C32" t="s">
        <v>102</v>
      </c>
      <c r="E32" s="1" t="str">
        <f t="shared" si="1"/>
        <v/>
      </c>
      <c r="F32" s="1" t="str">
        <f t="shared" si="1"/>
        <v/>
      </c>
      <c r="G32" s="1" t="str">
        <f t="shared" si="1"/>
        <v/>
      </c>
      <c r="H32" s="1" t="str">
        <f t="shared" si="1"/>
        <v/>
      </c>
      <c r="I32" s="1" t="str">
        <f t="shared" si="1"/>
        <v/>
      </c>
      <c r="J32" s="1" t="str">
        <f t="shared" si="1"/>
        <v/>
      </c>
      <c r="K32" s="1" t="str">
        <f t="shared" si="1"/>
        <v/>
      </c>
      <c r="L32" s="1" t="str">
        <f t="shared" si="1"/>
        <v/>
      </c>
      <c r="M32" s="1" t="str">
        <f t="shared" si="1"/>
        <v/>
      </c>
      <c r="N32" s="1" t="str">
        <f t="shared" si="1"/>
        <v/>
      </c>
      <c r="O32" s="1" t="str">
        <f t="shared" si="1"/>
        <v/>
      </c>
      <c r="P32" s="1" t="str">
        <f t="shared" si="1"/>
        <v/>
      </c>
      <c r="Q32" s="1" t="str">
        <f t="shared" si="1"/>
        <v/>
      </c>
      <c r="R32" s="1">
        <f>Hamilton!E104</f>
        <v>44010</v>
      </c>
      <c r="S32" s="1">
        <f>Hamilton!F104</f>
        <v>786629</v>
      </c>
    </row>
    <row r="33" spans="1:19" x14ac:dyDescent="0.25">
      <c r="A33" t="s">
        <v>51</v>
      </c>
      <c r="B33" s="1">
        <v>74920</v>
      </c>
      <c r="C33">
        <v>11</v>
      </c>
      <c r="E33" s="1" t="str">
        <f t="shared" si="1"/>
        <v/>
      </c>
      <c r="F33" s="1" t="str">
        <f t="shared" si="1"/>
        <v/>
      </c>
      <c r="G33" s="1" t="str">
        <f t="shared" si="1"/>
        <v/>
      </c>
      <c r="H33" s="1" t="str">
        <f t="shared" si="1"/>
        <v/>
      </c>
      <c r="I33" s="1" t="str">
        <f t="shared" si="1"/>
        <v/>
      </c>
      <c r="J33" s="1" t="str">
        <f t="shared" si="1"/>
        <v/>
      </c>
      <c r="K33" s="1" t="str">
        <f t="shared" si="1"/>
        <v/>
      </c>
      <c r="L33" s="1" t="str">
        <f t="shared" si="1"/>
        <v/>
      </c>
      <c r="M33" s="1" t="str">
        <f t="shared" si="1"/>
        <v/>
      </c>
      <c r="N33" s="1" t="str">
        <f t="shared" si="1"/>
        <v/>
      </c>
      <c r="O33" s="1">
        <f t="shared" si="1"/>
        <v>74920</v>
      </c>
      <c r="P33" s="1" t="str">
        <f t="shared" si="1"/>
        <v/>
      </c>
      <c r="Q33" s="1" t="str">
        <f t="shared" si="1"/>
        <v/>
      </c>
      <c r="R33" s="1" t="str">
        <f t="shared" si="1"/>
        <v/>
      </c>
      <c r="S33" s="1" t="str">
        <f t="shared" si="1"/>
        <v/>
      </c>
    </row>
    <row r="34" spans="1:19" x14ac:dyDescent="0.25">
      <c r="A34" t="s">
        <v>52</v>
      </c>
      <c r="B34" s="1">
        <v>30696</v>
      </c>
      <c r="C34">
        <v>11</v>
      </c>
      <c r="E34" s="1" t="str">
        <f t="shared" ref="E34:S51" si="2">IF($C34=E$1,$B34,"")</f>
        <v/>
      </c>
      <c r="F34" s="1" t="str">
        <f t="shared" si="2"/>
        <v/>
      </c>
      <c r="G34" s="1" t="str">
        <f t="shared" si="2"/>
        <v/>
      </c>
      <c r="H34" s="1" t="str">
        <f t="shared" si="2"/>
        <v/>
      </c>
      <c r="I34" s="1" t="str">
        <f t="shared" si="2"/>
        <v/>
      </c>
      <c r="J34" s="1" t="str">
        <f t="shared" si="2"/>
        <v/>
      </c>
      <c r="K34" s="1" t="str">
        <f t="shared" si="2"/>
        <v/>
      </c>
      <c r="L34" s="1" t="str">
        <f t="shared" si="2"/>
        <v/>
      </c>
      <c r="M34" s="1" t="str">
        <f t="shared" si="2"/>
        <v/>
      </c>
      <c r="N34" s="1" t="str">
        <f t="shared" si="2"/>
        <v/>
      </c>
      <c r="O34" s="1">
        <f t="shared" si="2"/>
        <v>30696</v>
      </c>
      <c r="P34" s="1" t="str">
        <f t="shared" si="2"/>
        <v/>
      </c>
      <c r="Q34" s="1" t="str">
        <f t="shared" si="2"/>
        <v/>
      </c>
      <c r="R34" s="1" t="str">
        <f t="shared" si="2"/>
        <v/>
      </c>
      <c r="S34" s="1" t="str">
        <f t="shared" si="2"/>
        <v/>
      </c>
    </row>
    <row r="35" spans="1:19" x14ac:dyDescent="0.25">
      <c r="A35" t="s">
        <v>53</v>
      </c>
      <c r="B35" s="1">
        <v>14483</v>
      </c>
      <c r="C35">
        <v>9</v>
      </c>
      <c r="E35" s="1" t="str">
        <f t="shared" si="2"/>
        <v/>
      </c>
      <c r="F35" s="1" t="str">
        <f t="shared" si="2"/>
        <v/>
      </c>
      <c r="G35" s="1" t="str">
        <f t="shared" si="2"/>
        <v/>
      </c>
      <c r="H35" s="1" t="str">
        <f t="shared" si="2"/>
        <v/>
      </c>
      <c r="I35" s="1" t="str">
        <f t="shared" si="2"/>
        <v/>
      </c>
      <c r="J35" s="1" t="str">
        <f t="shared" si="2"/>
        <v/>
      </c>
      <c r="K35" s="1" t="str">
        <f t="shared" si="2"/>
        <v/>
      </c>
      <c r="L35" s="1" t="str">
        <f t="shared" si="2"/>
        <v/>
      </c>
      <c r="M35" s="1">
        <f t="shared" si="2"/>
        <v>14483</v>
      </c>
      <c r="N35" s="1" t="str">
        <f t="shared" si="2"/>
        <v/>
      </c>
      <c r="O35" s="1" t="str">
        <f t="shared" si="2"/>
        <v/>
      </c>
      <c r="P35" s="1" t="str">
        <f t="shared" si="2"/>
        <v/>
      </c>
      <c r="Q35" s="1" t="str">
        <f t="shared" si="2"/>
        <v/>
      </c>
      <c r="R35" s="1" t="str">
        <f t="shared" si="2"/>
        <v/>
      </c>
      <c r="S35" s="1" t="str">
        <f t="shared" si="2"/>
        <v/>
      </c>
    </row>
    <row r="36" spans="1:19" x14ac:dyDescent="0.25">
      <c r="A36" t="s">
        <v>54</v>
      </c>
      <c r="B36" s="1">
        <v>27662</v>
      </c>
      <c r="C36">
        <v>11</v>
      </c>
      <c r="E36" s="1" t="str">
        <f t="shared" si="2"/>
        <v/>
      </c>
      <c r="F36" s="1" t="str">
        <f t="shared" si="2"/>
        <v/>
      </c>
      <c r="G36" s="1" t="str">
        <f t="shared" si="2"/>
        <v/>
      </c>
      <c r="H36" s="1" t="str">
        <f t="shared" si="2"/>
        <v/>
      </c>
      <c r="I36" s="1" t="str">
        <f t="shared" si="2"/>
        <v/>
      </c>
      <c r="J36" s="1" t="str">
        <f t="shared" si="2"/>
        <v/>
      </c>
      <c r="K36" s="1" t="str">
        <f t="shared" si="2"/>
        <v/>
      </c>
      <c r="L36" s="1" t="str">
        <f t="shared" si="2"/>
        <v/>
      </c>
      <c r="M36" s="1" t="str">
        <f t="shared" si="2"/>
        <v/>
      </c>
      <c r="N36" s="1" t="str">
        <f t="shared" si="2"/>
        <v/>
      </c>
      <c r="O36" s="1">
        <f t="shared" si="2"/>
        <v>27662</v>
      </c>
      <c r="P36" s="1" t="str">
        <f t="shared" si="2"/>
        <v/>
      </c>
      <c r="Q36" s="1" t="str">
        <f t="shared" si="2"/>
        <v/>
      </c>
      <c r="R36" s="1" t="str">
        <f t="shared" si="2"/>
        <v/>
      </c>
      <c r="S36" s="1" t="str">
        <f t="shared" si="2"/>
        <v/>
      </c>
    </row>
    <row r="37" spans="1:19" x14ac:dyDescent="0.25">
      <c r="A37" t="s">
        <v>55</v>
      </c>
      <c r="B37" s="1">
        <v>43317</v>
      </c>
      <c r="C37">
        <v>13</v>
      </c>
      <c r="E37" s="1" t="str">
        <f t="shared" si="2"/>
        <v/>
      </c>
      <c r="F37" s="1" t="str">
        <f t="shared" si="2"/>
        <v/>
      </c>
      <c r="G37" s="1" t="str">
        <f t="shared" si="2"/>
        <v/>
      </c>
      <c r="H37" s="1" t="str">
        <f t="shared" si="2"/>
        <v/>
      </c>
      <c r="I37" s="1" t="str">
        <f t="shared" si="2"/>
        <v/>
      </c>
      <c r="J37" s="1" t="str">
        <f t="shared" si="2"/>
        <v/>
      </c>
      <c r="K37" s="1" t="str">
        <f t="shared" si="2"/>
        <v/>
      </c>
      <c r="L37" s="1" t="str">
        <f t="shared" si="2"/>
        <v/>
      </c>
      <c r="M37" s="1" t="str">
        <f t="shared" si="2"/>
        <v/>
      </c>
      <c r="N37" s="1" t="str">
        <f t="shared" si="2"/>
        <v/>
      </c>
      <c r="O37" s="1" t="str">
        <f t="shared" si="2"/>
        <v/>
      </c>
      <c r="P37" s="1" t="str">
        <f t="shared" si="2"/>
        <v/>
      </c>
      <c r="Q37" s="1">
        <f t="shared" si="2"/>
        <v>43317</v>
      </c>
      <c r="R37" s="1" t="str">
        <f t="shared" si="2"/>
        <v/>
      </c>
      <c r="S37" s="1" t="str">
        <f t="shared" si="2"/>
        <v/>
      </c>
    </row>
    <row r="38" spans="1:19" x14ac:dyDescent="0.25">
      <c r="A38" t="s">
        <v>56</v>
      </c>
      <c r="B38" s="1">
        <v>28050</v>
      </c>
      <c r="C38">
        <v>10</v>
      </c>
      <c r="E38" s="1" t="str">
        <f t="shared" si="2"/>
        <v/>
      </c>
      <c r="F38" s="1" t="str">
        <f t="shared" si="2"/>
        <v/>
      </c>
      <c r="G38" s="1" t="str">
        <f t="shared" si="2"/>
        <v/>
      </c>
      <c r="H38" s="1" t="str">
        <f t="shared" si="2"/>
        <v/>
      </c>
      <c r="I38" s="1" t="str">
        <f t="shared" si="2"/>
        <v/>
      </c>
      <c r="J38" s="1" t="str">
        <f t="shared" si="2"/>
        <v/>
      </c>
      <c r="K38" s="1" t="str">
        <f t="shared" si="2"/>
        <v/>
      </c>
      <c r="L38" s="1" t="str">
        <f t="shared" si="2"/>
        <v/>
      </c>
      <c r="M38" s="1" t="str">
        <f t="shared" si="2"/>
        <v/>
      </c>
      <c r="N38" s="1">
        <f t="shared" si="2"/>
        <v>28050</v>
      </c>
      <c r="O38" s="1" t="str">
        <f t="shared" si="2"/>
        <v/>
      </c>
      <c r="P38" s="1" t="str">
        <f t="shared" si="2"/>
        <v/>
      </c>
      <c r="Q38" s="1" t="str">
        <f t="shared" si="2"/>
        <v/>
      </c>
      <c r="R38" s="1" t="str">
        <f t="shared" si="2"/>
        <v/>
      </c>
      <c r="S38" s="1" t="str">
        <f t="shared" si="2"/>
        <v/>
      </c>
    </row>
    <row r="39" spans="1:19" x14ac:dyDescent="0.25">
      <c r="A39" s="2" t="s">
        <v>57</v>
      </c>
      <c r="B39" s="1">
        <v>44223</v>
      </c>
      <c r="C39" t="s">
        <v>1008</v>
      </c>
      <c r="E39" s="1" t="str">
        <f t="shared" si="2"/>
        <v/>
      </c>
      <c r="F39" s="1">
        <f>Holmes!E28</f>
        <v>13525</v>
      </c>
      <c r="G39" s="1" t="str">
        <f t="shared" si="2"/>
        <v/>
      </c>
      <c r="H39" s="1" t="str">
        <f t="shared" si="2"/>
        <v/>
      </c>
      <c r="I39" s="1" t="str">
        <f t="shared" si="2"/>
        <v/>
      </c>
      <c r="J39" s="1" t="str">
        <f t="shared" si="2"/>
        <v/>
      </c>
      <c r="K39" s="1" t="str">
        <f t="shared" si="2"/>
        <v/>
      </c>
      <c r="L39" s="1" t="str">
        <f t="shared" si="2"/>
        <v/>
      </c>
      <c r="M39" s="1">
        <f>Holmes!F28</f>
        <v>30698</v>
      </c>
      <c r="N39" s="1" t="str">
        <f t="shared" si="2"/>
        <v/>
      </c>
      <c r="O39" s="1" t="str">
        <f t="shared" si="2"/>
        <v/>
      </c>
      <c r="P39" s="1" t="str">
        <f t="shared" si="2"/>
        <v/>
      </c>
      <c r="Q39" s="1" t="str">
        <f t="shared" si="2"/>
        <v/>
      </c>
      <c r="R39" s="1" t="str">
        <f t="shared" si="2"/>
        <v/>
      </c>
      <c r="S39" s="1" t="str">
        <f t="shared" si="2"/>
        <v/>
      </c>
    </row>
    <row r="40" spans="1:19" x14ac:dyDescent="0.25">
      <c r="A40" t="s">
        <v>58</v>
      </c>
      <c r="B40" s="1">
        <v>58565</v>
      </c>
      <c r="C40">
        <v>11</v>
      </c>
      <c r="E40" s="1" t="str">
        <f t="shared" si="2"/>
        <v/>
      </c>
      <c r="F40" s="1" t="str">
        <f t="shared" si="2"/>
        <v/>
      </c>
      <c r="G40" s="1" t="str">
        <f t="shared" si="2"/>
        <v/>
      </c>
      <c r="H40" s="1" t="str">
        <f t="shared" si="2"/>
        <v/>
      </c>
      <c r="I40" s="1" t="str">
        <f t="shared" si="2"/>
        <v/>
      </c>
      <c r="J40" s="1" t="str">
        <f t="shared" si="2"/>
        <v/>
      </c>
      <c r="K40" s="1" t="str">
        <f t="shared" si="2"/>
        <v/>
      </c>
      <c r="L40" s="1" t="str">
        <f t="shared" si="2"/>
        <v/>
      </c>
      <c r="M40" s="1" t="str">
        <f t="shared" si="2"/>
        <v/>
      </c>
      <c r="N40" s="1" t="str">
        <f t="shared" si="2"/>
        <v/>
      </c>
      <c r="O40" s="1">
        <f t="shared" si="2"/>
        <v>58565</v>
      </c>
      <c r="P40" s="1" t="str">
        <f t="shared" si="2"/>
        <v/>
      </c>
      <c r="Q40" s="1" t="str">
        <f t="shared" si="2"/>
        <v/>
      </c>
      <c r="R40" s="1" t="str">
        <f t="shared" si="2"/>
        <v/>
      </c>
      <c r="S40" s="1" t="str">
        <f t="shared" si="2"/>
        <v/>
      </c>
    </row>
    <row r="41" spans="1:19" x14ac:dyDescent="0.25">
      <c r="A41" t="s">
        <v>15</v>
      </c>
      <c r="B41" s="1">
        <v>32653</v>
      </c>
      <c r="C41">
        <v>10</v>
      </c>
      <c r="E41" s="1" t="str">
        <f t="shared" si="2"/>
        <v/>
      </c>
      <c r="F41" s="1" t="str">
        <f t="shared" si="2"/>
        <v/>
      </c>
      <c r="G41" s="1" t="str">
        <f t="shared" si="2"/>
        <v/>
      </c>
      <c r="H41" s="1" t="str">
        <f t="shared" si="2"/>
        <v/>
      </c>
      <c r="I41" s="1" t="str">
        <f t="shared" si="2"/>
        <v/>
      </c>
      <c r="J41" s="1" t="str">
        <f t="shared" si="2"/>
        <v/>
      </c>
      <c r="K41" s="1" t="str">
        <f t="shared" si="2"/>
        <v/>
      </c>
      <c r="L41" s="1" t="str">
        <f t="shared" si="2"/>
        <v/>
      </c>
      <c r="M41" s="1" t="str">
        <f t="shared" si="2"/>
        <v/>
      </c>
      <c r="N41" s="1">
        <f t="shared" si="2"/>
        <v>32653</v>
      </c>
      <c r="O41" s="1" t="str">
        <f t="shared" si="2"/>
        <v/>
      </c>
      <c r="P41" s="1" t="str">
        <f t="shared" si="2"/>
        <v/>
      </c>
      <c r="Q41" s="1" t="str">
        <f t="shared" si="2"/>
        <v/>
      </c>
      <c r="R41" s="1" t="str">
        <f t="shared" si="2"/>
        <v/>
      </c>
      <c r="S41" s="1" t="str">
        <f t="shared" si="2"/>
        <v/>
      </c>
    </row>
    <row r="42" spans="1:19" x14ac:dyDescent="0.25">
      <c r="A42" t="s">
        <v>2</v>
      </c>
      <c r="B42" s="1">
        <v>65249</v>
      </c>
      <c r="C42">
        <v>9</v>
      </c>
      <c r="E42" s="1" t="str">
        <f t="shared" si="2"/>
        <v/>
      </c>
      <c r="F42" s="1" t="str">
        <f t="shared" si="2"/>
        <v/>
      </c>
      <c r="G42" s="1" t="str">
        <f t="shared" si="2"/>
        <v/>
      </c>
      <c r="H42" s="1" t="str">
        <f t="shared" si="2"/>
        <v/>
      </c>
      <c r="I42" s="1" t="str">
        <f t="shared" si="2"/>
        <v/>
      </c>
      <c r="J42" s="1" t="str">
        <f t="shared" si="2"/>
        <v/>
      </c>
      <c r="K42" s="1" t="str">
        <f t="shared" si="2"/>
        <v/>
      </c>
      <c r="L42" s="1" t="str">
        <f t="shared" si="2"/>
        <v/>
      </c>
      <c r="M42" s="1">
        <f t="shared" si="2"/>
        <v>65249</v>
      </c>
      <c r="N42" s="1" t="str">
        <f t="shared" si="2"/>
        <v/>
      </c>
      <c r="O42" s="1" t="str">
        <f t="shared" si="2"/>
        <v/>
      </c>
      <c r="P42" s="1" t="str">
        <f t="shared" si="2"/>
        <v/>
      </c>
      <c r="Q42" s="1" t="str">
        <f t="shared" si="2"/>
        <v/>
      </c>
      <c r="R42" s="1" t="str">
        <f t="shared" si="2"/>
        <v/>
      </c>
      <c r="S42" s="1" t="str">
        <f t="shared" si="2"/>
        <v/>
      </c>
    </row>
    <row r="43" spans="1:19" x14ac:dyDescent="0.25">
      <c r="A43" t="s">
        <v>59</v>
      </c>
      <c r="B43" s="1">
        <v>62721</v>
      </c>
      <c r="C43">
        <v>9</v>
      </c>
      <c r="E43" s="1" t="str">
        <f t="shared" si="2"/>
        <v/>
      </c>
      <c r="F43" s="1" t="str">
        <f t="shared" si="2"/>
        <v/>
      </c>
      <c r="G43" s="1" t="str">
        <f t="shared" si="2"/>
        <v/>
      </c>
      <c r="H43" s="1" t="str">
        <f t="shared" si="2"/>
        <v/>
      </c>
      <c r="I43" s="1" t="str">
        <f t="shared" si="2"/>
        <v/>
      </c>
      <c r="J43" s="1" t="str">
        <f t="shared" si="2"/>
        <v/>
      </c>
      <c r="K43" s="1" t="str">
        <f t="shared" si="2"/>
        <v/>
      </c>
      <c r="L43" s="1" t="str">
        <f t="shared" si="2"/>
        <v/>
      </c>
      <c r="M43" s="1">
        <f t="shared" si="2"/>
        <v>62721</v>
      </c>
      <c r="N43" s="1" t="str">
        <f t="shared" si="2"/>
        <v/>
      </c>
      <c r="O43" s="1" t="str">
        <f t="shared" si="2"/>
        <v/>
      </c>
      <c r="P43" s="1" t="str">
        <f t="shared" si="2"/>
        <v/>
      </c>
      <c r="Q43" s="1" t="str">
        <f t="shared" si="2"/>
        <v/>
      </c>
      <c r="R43" s="1" t="str">
        <f t="shared" si="2"/>
        <v/>
      </c>
      <c r="S43" s="1" t="str">
        <f t="shared" si="2"/>
        <v/>
      </c>
    </row>
    <row r="44" spans="1:19" x14ac:dyDescent="0.25">
      <c r="A44" s="2" t="s">
        <v>60</v>
      </c>
      <c r="B44" s="1">
        <v>232603</v>
      </c>
      <c r="C44" t="s">
        <v>587</v>
      </c>
      <c r="E44" s="1" t="str">
        <f t="shared" si="2"/>
        <v/>
      </c>
      <c r="F44" s="1" t="str">
        <f t="shared" si="2"/>
        <v/>
      </c>
      <c r="G44" s="1" t="str">
        <f t="shared" si="2"/>
        <v/>
      </c>
      <c r="H44" s="1" t="str">
        <f t="shared" si="2"/>
        <v/>
      </c>
      <c r="I44" s="1">
        <f>Lake!E27</f>
        <v>213048</v>
      </c>
      <c r="J44" s="1">
        <f>Lake!F27</f>
        <v>19555</v>
      </c>
      <c r="K44" s="1" t="str">
        <f t="shared" si="2"/>
        <v/>
      </c>
      <c r="L44" s="1" t="str">
        <f t="shared" si="2"/>
        <v/>
      </c>
      <c r="M44" s="1" t="str">
        <f t="shared" si="2"/>
        <v/>
      </c>
      <c r="N44" s="1" t="str">
        <f t="shared" si="2"/>
        <v/>
      </c>
      <c r="O44" s="1" t="str">
        <f t="shared" si="2"/>
        <v/>
      </c>
      <c r="P44" s="1" t="str">
        <f t="shared" si="2"/>
        <v/>
      </c>
      <c r="Q44" s="1" t="str">
        <f t="shared" si="2"/>
        <v/>
      </c>
      <c r="R44" s="1" t="str">
        <f t="shared" si="2"/>
        <v/>
      </c>
      <c r="S44" s="1" t="str">
        <f t="shared" si="2"/>
        <v/>
      </c>
    </row>
    <row r="45" spans="1:19" x14ac:dyDescent="0.25">
      <c r="A45" t="s">
        <v>61</v>
      </c>
      <c r="B45" s="1">
        <v>58240</v>
      </c>
      <c r="C45">
        <v>10</v>
      </c>
      <c r="E45" s="1" t="str">
        <f t="shared" si="2"/>
        <v/>
      </c>
      <c r="F45" s="1" t="str">
        <f t="shared" si="2"/>
        <v/>
      </c>
      <c r="G45" s="1" t="str">
        <f t="shared" si="2"/>
        <v/>
      </c>
      <c r="H45" s="1" t="str">
        <f t="shared" si="2"/>
        <v/>
      </c>
      <c r="I45" s="1" t="str">
        <f t="shared" si="2"/>
        <v/>
      </c>
      <c r="J45" s="1" t="str">
        <f t="shared" si="2"/>
        <v/>
      </c>
      <c r="K45" s="1" t="str">
        <f t="shared" si="2"/>
        <v/>
      </c>
      <c r="L45" s="1" t="str">
        <f t="shared" si="2"/>
        <v/>
      </c>
      <c r="M45" s="1" t="str">
        <f t="shared" si="2"/>
        <v/>
      </c>
      <c r="N45" s="1">
        <f t="shared" si="2"/>
        <v>58240</v>
      </c>
      <c r="O45" s="1" t="str">
        <f t="shared" si="2"/>
        <v/>
      </c>
      <c r="P45" s="1" t="str">
        <f t="shared" si="2"/>
        <v/>
      </c>
      <c r="Q45" s="1" t="str">
        <f t="shared" si="2"/>
        <v/>
      </c>
      <c r="R45" s="1" t="str">
        <f t="shared" si="2"/>
        <v/>
      </c>
      <c r="S45" s="1" t="str">
        <f t="shared" si="2"/>
        <v/>
      </c>
    </row>
    <row r="46" spans="1:19" x14ac:dyDescent="0.25">
      <c r="A46" s="2" t="s">
        <v>62</v>
      </c>
      <c r="B46" s="1">
        <v>178519</v>
      </c>
      <c r="C46" t="s">
        <v>103</v>
      </c>
      <c r="E46" s="1" t="str">
        <f t="shared" si="2"/>
        <v/>
      </c>
      <c r="F46" s="1" t="str">
        <f t="shared" si="2"/>
        <v/>
      </c>
      <c r="G46" s="1" t="str">
        <f t="shared" si="2"/>
        <v/>
      </c>
      <c r="H46" s="1" t="str">
        <f t="shared" si="2"/>
        <v/>
      </c>
      <c r="I46" s="1" t="str">
        <f t="shared" si="2"/>
        <v/>
      </c>
      <c r="J46" s="1" t="str">
        <f t="shared" si="2"/>
        <v/>
      </c>
      <c r="K46" s="1">
        <f>Licking!F50</f>
        <v>35329</v>
      </c>
      <c r="L46" s="1" t="str">
        <f t="shared" si="2"/>
        <v/>
      </c>
      <c r="M46" s="1">
        <f>Licking!G50</f>
        <v>143190</v>
      </c>
      <c r="N46" s="1" t="str">
        <f t="shared" si="2"/>
        <v/>
      </c>
      <c r="O46" s="1" t="str">
        <f t="shared" si="2"/>
        <v/>
      </c>
      <c r="P46" s="1" t="str">
        <f t="shared" si="2"/>
        <v/>
      </c>
      <c r="Q46" s="1" t="str">
        <f t="shared" si="2"/>
        <v/>
      </c>
      <c r="R46" s="1" t="str">
        <f t="shared" si="2"/>
        <v/>
      </c>
      <c r="S46" s="1" t="str">
        <f t="shared" si="2"/>
        <v/>
      </c>
    </row>
    <row r="47" spans="1:19" x14ac:dyDescent="0.25">
      <c r="A47" t="s">
        <v>14</v>
      </c>
      <c r="B47" s="1">
        <v>46150</v>
      </c>
      <c r="C47">
        <v>13</v>
      </c>
      <c r="E47" s="1" t="str">
        <f t="shared" si="2"/>
        <v/>
      </c>
      <c r="F47" s="1" t="str">
        <f t="shared" si="2"/>
        <v/>
      </c>
      <c r="G47" s="1" t="str">
        <f t="shared" si="2"/>
        <v/>
      </c>
      <c r="H47" s="1" t="str">
        <f t="shared" si="2"/>
        <v/>
      </c>
      <c r="I47" s="1" t="str">
        <f t="shared" si="2"/>
        <v/>
      </c>
      <c r="J47" s="1" t="str">
        <f t="shared" si="2"/>
        <v/>
      </c>
      <c r="K47" s="1" t="str">
        <f t="shared" si="2"/>
        <v/>
      </c>
      <c r="L47" s="1" t="str">
        <f t="shared" si="2"/>
        <v/>
      </c>
      <c r="M47" s="1" t="str">
        <f t="shared" si="2"/>
        <v/>
      </c>
      <c r="N47" s="1" t="str">
        <f t="shared" si="2"/>
        <v/>
      </c>
      <c r="O47" s="1" t="str">
        <f t="shared" si="2"/>
        <v/>
      </c>
      <c r="P47" s="1" t="str">
        <f t="shared" si="2"/>
        <v/>
      </c>
      <c r="Q47" s="1">
        <f t="shared" si="2"/>
        <v>46150</v>
      </c>
      <c r="R47" s="1" t="str">
        <f t="shared" si="2"/>
        <v/>
      </c>
      <c r="S47" s="1" t="str">
        <f t="shared" si="2"/>
        <v/>
      </c>
    </row>
    <row r="48" spans="1:19" x14ac:dyDescent="0.25">
      <c r="A48" s="2" t="s">
        <v>63</v>
      </c>
      <c r="B48" s="1">
        <v>312964</v>
      </c>
      <c r="C48" t="s">
        <v>787</v>
      </c>
      <c r="E48" s="1" t="str">
        <f t="shared" si="2"/>
        <v/>
      </c>
      <c r="F48" s="1">
        <f>Lorain!E39</f>
        <v>307456</v>
      </c>
      <c r="G48" s="1">
        <f>Lorain!F39</f>
        <v>5508</v>
      </c>
      <c r="H48" s="1" t="str">
        <f t="shared" si="2"/>
        <v/>
      </c>
      <c r="I48" s="1" t="str">
        <f t="shared" si="2"/>
        <v/>
      </c>
      <c r="J48" s="1" t="str">
        <f t="shared" si="2"/>
        <v/>
      </c>
      <c r="K48" s="1" t="str">
        <f t="shared" si="2"/>
        <v/>
      </c>
      <c r="L48" s="1" t="str">
        <f t="shared" si="2"/>
        <v/>
      </c>
      <c r="M48" s="1" t="str">
        <f t="shared" si="2"/>
        <v/>
      </c>
      <c r="N48" s="1" t="str">
        <f t="shared" si="2"/>
        <v/>
      </c>
      <c r="O48" s="1" t="str">
        <f t="shared" si="2"/>
        <v/>
      </c>
      <c r="P48" s="1" t="str">
        <f t="shared" si="2"/>
        <v/>
      </c>
      <c r="Q48" s="1" t="str">
        <f t="shared" si="2"/>
        <v/>
      </c>
      <c r="R48" s="1" t="str">
        <f t="shared" si="2"/>
        <v/>
      </c>
      <c r="S48" s="1" t="str">
        <f t="shared" si="2"/>
        <v/>
      </c>
    </row>
    <row r="49" spans="1:19" x14ac:dyDescent="0.25">
      <c r="A49" t="s">
        <v>64</v>
      </c>
      <c r="B49" s="1">
        <v>431279</v>
      </c>
      <c r="C49">
        <v>3</v>
      </c>
      <c r="E49" s="1" t="str">
        <f t="shared" si="2"/>
        <v/>
      </c>
      <c r="F49" s="1" t="str">
        <f t="shared" si="2"/>
        <v/>
      </c>
      <c r="G49" s="1">
        <f t="shared" si="2"/>
        <v>431279</v>
      </c>
      <c r="H49" s="1" t="str">
        <f t="shared" si="2"/>
        <v/>
      </c>
      <c r="I49" s="1" t="str">
        <f t="shared" si="2"/>
        <v/>
      </c>
      <c r="J49" s="1" t="str">
        <f t="shared" si="2"/>
        <v/>
      </c>
      <c r="K49" s="1" t="str">
        <f t="shared" si="2"/>
        <v/>
      </c>
      <c r="L49" s="1" t="str">
        <f t="shared" si="2"/>
        <v/>
      </c>
      <c r="M49" s="1" t="str">
        <f t="shared" si="2"/>
        <v/>
      </c>
      <c r="N49" s="1" t="str">
        <f t="shared" si="2"/>
        <v/>
      </c>
      <c r="O49" s="1" t="str">
        <f t="shared" si="2"/>
        <v/>
      </c>
      <c r="P49" s="1" t="str">
        <f t="shared" si="2"/>
        <v/>
      </c>
      <c r="Q49" s="1" t="str">
        <f t="shared" si="2"/>
        <v/>
      </c>
      <c r="R49" s="1" t="str">
        <f t="shared" si="2"/>
        <v/>
      </c>
      <c r="S49" s="1" t="str">
        <f t="shared" si="2"/>
        <v/>
      </c>
    </row>
    <row r="50" spans="1:19" x14ac:dyDescent="0.25">
      <c r="A50" t="s">
        <v>65</v>
      </c>
      <c r="B50" s="1">
        <v>43824</v>
      </c>
      <c r="C50">
        <v>13</v>
      </c>
      <c r="E50" s="1" t="str">
        <f t="shared" si="2"/>
        <v/>
      </c>
      <c r="F50" s="1" t="str">
        <f t="shared" si="2"/>
        <v/>
      </c>
      <c r="G50" s="1" t="str">
        <f t="shared" si="2"/>
        <v/>
      </c>
      <c r="H50" s="1" t="str">
        <f t="shared" si="2"/>
        <v/>
      </c>
      <c r="I50" s="1" t="str">
        <f t="shared" si="2"/>
        <v/>
      </c>
      <c r="J50" s="1" t="str">
        <f t="shared" si="2"/>
        <v/>
      </c>
      <c r="K50" s="1" t="str">
        <f t="shared" si="2"/>
        <v/>
      </c>
      <c r="L50" s="1" t="str">
        <f t="shared" si="2"/>
        <v/>
      </c>
      <c r="M50" s="1" t="str">
        <f t="shared" si="2"/>
        <v/>
      </c>
      <c r="N50" s="1" t="str">
        <f t="shared" si="2"/>
        <v/>
      </c>
      <c r="O50" s="1" t="str">
        <f t="shared" si="2"/>
        <v/>
      </c>
      <c r="P50" s="1" t="str">
        <f t="shared" si="2"/>
        <v/>
      </c>
      <c r="Q50" s="1">
        <f t="shared" si="2"/>
        <v>43824</v>
      </c>
      <c r="R50" s="1" t="str">
        <f t="shared" si="2"/>
        <v/>
      </c>
      <c r="S50" s="1" t="str">
        <f t="shared" si="2"/>
        <v/>
      </c>
    </row>
    <row r="51" spans="1:19" x14ac:dyDescent="0.25">
      <c r="A51" s="2" t="s">
        <v>66</v>
      </c>
      <c r="B51" s="1">
        <v>228614</v>
      </c>
      <c r="C51" t="s">
        <v>646</v>
      </c>
      <c r="E51" s="1" t="str">
        <f t="shared" ref="E51:S67" si="3">IF($C51=E$1,$B51,"")</f>
        <v/>
      </c>
      <c r="F51" s="1" t="str">
        <f t="shared" si="3"/>
        <v/>
      </c>
      <c r="G51" s="1" t="str">
        <f t="shared" si="3"/>
        <v/>
      </c>
      <c r="H51" s="1" t="str">
        <f t="shared" si="3"/>
        <v/>
      </c>
      <c r="I51" s="1" t="str">
        <f t="shared" si="3"/>
        <v/>
      </c>
      <c r="J51" s="1">
        <f>Mahoning!E42</f>
        <v>177083</v>
      </c>
      <c r="K51" s="1" t="str">
        <f t="shared" si="2"/>
        <v/>
      </c>
      <c r="L51" s="1" t="str">
        <f t="shared" si="3"/>
        <v/>
      </c>
      <c r="M51" s="1">
        <f>Mahoning!F42</f>
        <v>51531</v>
      </c>
      <c r="N51" s="1" t="str">
        <f t="shared" si="3"/>
        <v/>
      </c>
      <c r="O51" s="1" t="str">
        <f t="shared" si="3"/>
        <v/>
      </c>
      <c r="P51" s="1" t="str">
        <f t="shared" si="3"/>
        <v/>
      </c>
      <c r="Q51" s="1" t="str">
        <f t="shared" si="3"/>
        <v/>
      </c>
      <c r="R51" s="1" t="str">
        <f t="shared" si="3"/>
        <v/>
      </c>
      <c r="S51" s="1" t="str">
        <f t="shared" si="3"/>
        <v/>
      </c>
    </row>
    <row r="52" spans="1:19" x14ac:dyDescent="0.25">
      <c r="A52" t="s">
        <v>17</v>
      </c>
      <c r="B52" s="1">
        <v>65359</v>
      </c>
      <c r="C52">
        <v>11</v>
      </c>
      <c r="E52" s="1" t="str">
        <f t="shared" si="3"/>
        <v/>
      </c>
      <c r="F52" s="1" t="str">
        <f t="shared" si="3"/>
        <v/>
      </c>
      <c r="G52" s="1" t="str">
        <f t="shared" si="3"/>
        <v/>
      </c>
      <c r="H52" s="1" t="str">
        <f t="shared" si="3"/>
        <v/>
      </c>
      <c r="I52" s="1" t="str">
        <f t="shared" si="3"/>
        <v/>
      </c>
      <c r="J52" s="1" t="str">
        <f t="shared" si="3"/>
        <v/>
      </c>
      <c r="K52" s="1" t="str">
        <f t="shared" si="3"/>
        <v/>
      </c>
      <c r="L52" s="1" t="str">
        <f t="shared" si="3"/>
        <v/>
      </c>
      <c r="M52" s="1" t="str">
        <f t="shared" si="3"/>
        <v/>
      </c>
      <c r="N52" s="1" t="str">
        <f t="shared" si="3"/>
        <v/>
      </c>
      <c r="O52" s="1">
        <f t="shared" si="3"/>
        <v>65359</v>
      </c>
      <c r="P52" s="1" t="str">
        <f t="shared" si="3"/>
        <v/>
      </c>
      <c r="Q52" s="1" t="str">
        <f t="shared" si="3"/>
        <v/>
      </c>
      <c r="R52" s="1" t="str">
        <f t="shared" si="3"/>
        <v/>
      </c>
      <c r="S52" s="1" t="str">
        <f t="shared" si="3"/>
        <v/>
      </c>
    </row>
    <row r="53" spans="1:19" x14ac:dyDescent="0.25">
      <c r="A53" t="s">
        <v>18</v>
      </c>
      <c r="B53" s="1">
        <v>182470</v>
      </c>
      <c r="C53">
        <v>2</v>
      </c>
      <c r="E53" s="1" t="str">
        <f t="shared" si="3"/>
        <v/>
      </c>
      <c r="F53" s="1">
        <f t="shared" si="3"/>
        <v>182470</v>
      </c>
      <c r="G53" s="1" t="str">
        <f t="shared" si="3"/>
        <v/>
      </c>
      <c r="H53" s="1" t="str">
        <f t="shared" si="3"/>
        <v/>
      </c>
      <c r="I53" s="1" t="str">
        <f t="shared" si="3"/>
        <v/>
      </c>
      <c r="J53" s="1" t="str">
        <f t="shared" si="3"/>
        <v/>
      </c>
      <c r="K53" s="1" t="str">
        <f t="shared" si="3"/>
        <v/>
      </c>
      <c r="L53" s="1" t="str">
        <f t="shared" si="3"/>
        <v/>
      </c>
      <c r="M53" s="1" t="str">
        <f t="shared" si="3"/>
        <v/>
      </c>
      <c r="N53" s="1" t="str">
        <f t="shared" si="3"/>
        <v/>
      </c>
      <c r="O53" s="1" t="str">
        <f t="shared" si="3"/>
        <v/>
      </c>
      <c r="P53" s="1" t="str">
        <f t="shared" si="3"/>
        <v/>
      </c>
      <c r="Q53" s="1" t="str">
        <f t="shared" si="3"/>
        <v/>
      </c>
      <c r="R53" s="1" t="str">
        <f t="shared" si="3"/>
        <v/>
      </c>
      <c r="S53" s="1" t="str">
        <f t="shared" si="3"/>
        <v/>
      </c>
    </row>
    <row r="54" spans="1:19" x14ac:dyDescent="0.25">
      <c r="A54" t="s">
        <v>67</v>
      </c>
      <c r="B54" s="1">
        <v>22210</v>
      </c>
      <c r="C54">
        <v>10</v>
      </c>
      <c r="E54" s="1" t="str">
        <f t="shared" si="3"/>
        <v/>
      </c>
      <c r="F54" s="1" t="str">
        <f t="shared" si="3"/>
        <v/>
      </c>
      <c r="G54" s="1" t="str">
        <f t="shared" si="3"/>
        <v/>
      </c>
      <c r="H54" s="1" t="str">
        <f t="shared" si="3"/>
        <v/>
      </c>
      <c r="I54" s="1" t="str">
        <f t="shared" si="3"/>
        <v/>
      </c>
      <c r="J54" s="1" t="str">
        <f t="shared" si="3"/>
        <v/>
      </c>
      <c r="K54" s="1" t="str">
        <f t="shared" si="3"/>
        <v/>
      </c>
      <c r="L54" s="1" t="str">
        <f t="shared" si="3"/>
        <v/>
      </c>
      <c r="M54" s="1" t="str">
        <f t="shared" si="3"/>
        <v/>
      </c>
      <c r="N54" s="1">
        <f t="shared" si="3"/>
        <v>22210</v>
      </c>
      <c r="O54" s="1" t="str">
        <f t="shared" si="3"/>
        <v/>
      </c>
      <c r="P54" s="1" t="str">
        <f t="shared" si="3"/>
        <v/>
      </c>
      <c r="Q54" s="1" t="str">
        <f t="shared" si="3"/>
        <v/>
      </c>
      <c r="R54" s="1" t="str">
        <f t="shared" si="3"/>
        <v/>
      </c>
      <c r="S54" s="1" t="str">
        <f t="shared" si="3"/>
        <v/>
      </c>
    </row>
    <row r="55" spans="1:19" x14ac:dyDescent="0.25">
      <c r="A55" t="s">
        <v>68</v>
      </c>
      <c r="B55" s="1">
        <v>42528</v>
      </c>
      <c r="C55">
        <v>11</v>
      </c>
      <c r="E55" s="1" t="str">
        <f t="shared" si="3"/>
        <v/>
      </c>
      <c r="F55" s="1" t="str">
        <f t="shared" si="3"/>
        <v/>
      </c>
      <c r="G55" s="1" t="str">
        <f t="shared" si="3"/>
        <v/>
      </c>
      <c r="H55" s="1" t="str">
        <f t="shared" si="3"/>
        <v/>
      </c>
      <c r="I55" s="1" t="str">
        <f t="shared" si="3"/>
        <v/>
      </c>
      <c r="J55" s="1" t="str">
        <f t="shared" si="3"/>
        <v/>
      </c>
      <c r="K55" s="1" t="str">
        <f t="shared" si="3"/>
        <v/>
      </c>
      <c r="L55" s="1" t="str">
        <f t="shared" si="3"/>
        <v/>
      </c>
      <c r="M55" s="1" t="str">
        <f t="shared" si="3"/>
        <v/>
      </c>
      <c r="N55" s="1" t="str">
        <f t="shared" si="3"/>
        <v/>
      </c>
      <c r="O55" s="1">
        <f t="shared" si="3"/>
        <v>42528</v>
      </c>
      <c r="P55" s="1" t="str">
        <f t="shared" si="3"/>
        <v/>
      </c>
      <c r="Q55" s="1" t="str">
        <f t="shared" si="3"/>
        <v/>
      </c>
      <c r="R55" s="1" t="str">
        <f t="shared" si="3"/>
        <v/>
      </c>
      <c r="S55" s="1" t="str">
        <f t="shared" si="3"/>
        <v/>
      </c>
    </row>
    <row r="56" spans="1:19" x14ac:dyDescent="0.25">
      <c r="A56" t="s">
        <v>69</v>
      </c>
      <c r="B56" s="1">
        <v>108774</v>
      </c>
      <c r="C56">
        <v>14</v>
      </c>
      <c r="E56" s="1" t="str">
        <f t="shared" si="3"/>
        <v/>
      </c>
      <c r="F56" s="1" t="str">
        <f t="shared" si="3"/>
        <v/>
      </c>
      <c r="G56" s="1" t="str">
        <f t="shared" si="3"/>
        <v/>
      </c>
      <c r="H56" s="1" t="str">
        <f t="shared" si="3"/>
        <v/>
      </c>
      <c r="I56" s="1" t="str">
        <f t="shared" si="3"/>
        <v/>
      </c>
      <c r="J56" s="1" t="str">
        <f t="shared" si="3"/>
        <v/>
      </c>
      <c r="K56" s="1" t="str">
        <f t="shared" si="3"/>
        <v/>
      </c>
      <c r="L56" s="1" t="str">
        <f t="shared" si="3"/>
        <v/>
      </c>
      <c r="M56" s="1" t="str">
        <f t="shared" si="3"/>
        <v/>
      </c>
      <c r="N56" s="1" t="str">
        <f t="shared" si="3"/>
        <v/>
      </c>
      <c r="O56" s="1" t="str">
        <f t="shared" si="3"/>
        <v/>
      </c>
      <c r="P56" s="1" t="str">
        <f t="shared" si="3"/>
        <v/>
      </c>
      <c r="Q56" s="1" t="str">
        <f t="shared" si="3"/>
        <v/>
      </c>
      <c r="R56" s="1">
        <f t="shared" si="3"/>
        <v>108774</v>
      </c>
      <c r="S56" s="1" t="str">
        <f t="shared" si="3"/>
        <v/>
      </c>
    </row>
    <row r="57" spans="1:19" x14ac:dyDescent="0.25">
      <c r="A57" t="s">
        <v>70</v>
      </c>
      <c r="B57" s="1">
        <v>13385</v>
      </c>
      <c r="C57">
        <v>10</v>
      </c>
      <c r="E57" s="1" t="str">
        <f t="shared" si="3"/>
        <v/>
      </c>
      <c r="F57" s="1" t="str">
        <f t="shared" si="3"/>
        <v/>
      </c>
      <c r="G57" s="1" t="str">
        <f t="shared" si="3"/>
        <v/>
      </c>
      <c r="H57" s="1" t="str">
        <f t="shared" si="3"/>
        <v/>
      </c>
      <c r="I57" s="1" t="str">
        <f t="shared" si="3"/>
        <v/>
      </c>
      <c r="J57" s="1" t="str">
        <f t="shared" si="3"/>
        <v/>
      </c>
      <c r="K57" s="1" t="str">
        <f t="shared" si="3"/>
        <v/>
      </c>
      <c r="L57" s="1" t="str">
        <f t="shared" si="3"/>
        <v/>
      </c>
      <c r="M57" s="1" t="str">
        <f t="shared" si="3"/>
        <v/>
      </c>
      <c r="N57" s="1">
        <f t="shared" si="3"/>
        <v>13385</v>
      </c>
      <c r="O57" s="1" t="str">
        <f t="shared" si="3"/>
        <v/>
      </c>
      <c r="P57" s="1" t="str">
        <f t="shared" si="3"/>
        <v/>
      </c>
      <c r="Q57" s="1" t="str">
        <f t="shared" si="3"/>
        <v/>
      </c>
      <c r="R57" s="1" t="str">
        <f t="shared" si="3"/>
        <v/>
      </c>
      <c r="S57" s="1" t="str">
        <f t="shared" si="3"/>
        <v/>
      </c>
    </row>
    <row r="58" spans="1:19" x14ac:dyDescent="0.25">
      <c r="A58" t="s">
        <v>71</v>
      </c>
      <c r="B58" s="1">
        <v>537309</v>
      </c>
      <c r="C58">
        <v>12</v>
      </c>
      <c r="E58" s="1" t="str">
        <f t="shared" si="3"/>
        <v/>
      </c>
      <c r="F58" s="1" t="str">
        <f t="shared" si="3"/>
        <v/>
      </c>
      <c r="G58" s="1" t="str">
        <f t="shared" si="3"/>
        <v/>
      </c>
      <c r="H58" s="1" t="str">
        <f t="shared" si="3"/>
        <v/>
      </c>
      <c r="I58" s="1" t="str">
        <f t="shared" si="3"/>
        <v/>
      </c>
      <c r="J58" s="1" t="str">
        <f t="shared" si="3"/>
        <v/>
      </c>
      <c r="K58" s="1" t="str">
        <f t="shared" si="3"/>
        <v/>
      </c>
      <c r="L58" s="1" t="str">
        <f t="shared" si="3"/>
        <v/>
      </c>
      <c r="M58" s="1" t="str">
        <f t="shared" si="3"/>
        <v/>
      </c>
      <c r="N58" s="1" t="str">
        <f t="shared" si="3"/>
        <v/>
      </c>
      <c r="O58" s="1" t="str">
        <f t="shared" si="3"/>
        <v/>
      </c>
      <c r="P58" s="1">
        <f t="shared" si="3"/>
        <v>537309</v>
      </c>
      <c r="Q58" s="1" t="str">
        <f t="shared" si="3"/>
        <v/>
      </c>
      <c r="R58" s="1" t="str">
        <f t="shared" si="3"/>
        <v/>
      </c>
      <c r="S58" s="1" t="str">
        <f t="shared" si="3"/>
        <v/>
      </c>
    </row>
    <row r="59" spans="1:19" x14ac:dyDescent="0.25">
      <c r="A59" t="s">
        <v>72</v>
      </c>
      <c r="B59" s="1">
        <v>13802</v>
      </c>
      <c r="C59">
        <v>10</v>
      </c>
      <c r="E59" s="1" t="str">
        <f t="shared" si="3"/>
        <v/>
      </c>
      <c r="F59" s="1" t="str">
        <f t="shared" si="3"/>
        <v/>
      </c>
      <c r="G59" s="1" t="str">
        <f t="shared" si="3"/>
        <v/>
      </c>
      <c r="H59" s="1" t="str">
        <f t="shared" si="3"/>
        <v/>
      </c>
      <c r="I59" s="1" t="str">
        <f t="shared" si="3"/>
        <v/>
      </c>
      <c r="J59" s="1" t="str">
        <f t="shared" si="3"/>
        <v/>
      </c>
      <c r="K59" s="1" t="str">
        <f t="shared" si="3"/>
        <v/>
      </c>
      <c r="L59" s="1" t="str">
        <f t="shared" si="3"/>
        <v/>
      </c>
      <c r="M59" s="1" t="str">
        <f t="shared" si="3"/>
        <v/>
      </c>
      <c r="N59" s="1">
        <f>IF($C59=N$1,$B59,"")</f>
        <v>13802</v>
      </c>
      <c r="O59" s="1" t="str">
        <f t="shared" si="3"/>
        <v/>
      </c>
      <c r="P59" s="1" t="str">
        <f t="shared" si="3"/>
        <v/>
      </c>
      <c r="Q59" s="1" t="str">
        <f t="shared" si="3"/>
        <v/>
      </c>
      <c r="R59" s="1" t="str">
        <f t="shared" si="3"/>
        <v/>
      </c>
      <c r="S59" s="1" t="str">
        <f t="shared" si="3"/>
        <v/>
      </c>
    </row>
    <row r="60" spans="1:19" x14ac:dyDescent="0.25">
      <c r="A60" t="s">
        <v>73</v>
      </c>
      <c r="B60" s="1">
        <v>34950</v>
      </c>
      <c r="C60">
        <v>11</v>
      </c>
      <c r="E60" s="1" t="str">
        <f t="shared" si="3"/>
        <v/>
      </c>
      <c r="F60" s="1" t="str">
        <f t="shared" si="3"/>
        <v/>
      </c>
      <c r="G60" s="1" t="str">
        <f t="shared" si="3"/>
        <v/>
      </c>
      <c r="H60" s="1" t="str">
        <f t="shared" si="3"/>
        <v/>
      </c>
      <c r="I60" s="1" t="str">
        <f t="shared" si="3"/>
        <v/>
      </c>
      <c r="J60" s="1" t="str">
        <f t="shared" si="3"/>
        <v/>
      </c>
      <c r="K60" s="1" t="str">
        <f t="shared" si="3"/>
        <v/>
      </c>
      <c r="L60" s="1" t="str">
        <f t="shared" si="3"/>
        <v/>
      </c>
      <c r="M60" s="1" t="str">
        <f t="shared" si="3"/>
        <v/>
      </c>
      <c r="N60" s="1" t="str">
        <f t="shared" si="3"/>
        <v/>
      </c>
      <c r="O60" s="1">
        <f>IF($C60=O$1,$B60,"")</f>
        <v>34950</v>
      </c>
      <c r="P60" s="1" t="str">
        <f t="shared" si="3"/>
        <v/>
      </c>
      <c r="Q60" s="1" t="str">
        <f t="shared" si="3"/>
        <v/>
      </c>
      <c r="R60" s="1" t="str">
        <f t="shared" si="3"/>
        <v/>
      </c>
      <c r="S60" s="1" t="str">
        <f t="shared" si="3"/>
        <v/>
      </c>
    </row>
    <row r="61" spans="1:19" x14ac:dyDescent="0.25">
      <c r="A61" s="2" t="s">
        <v>74</v>
      </c>
      <c r="B61" s="1">
        <v>86410</v>
      </c>
      <c r="C61" t="s">
        <v>702</v>
      </c>
      <c r="E61" s="1" t="str">
        <f t="shared" si="3"/>
        <v/>
      </c>
      <c r="F61" s="1" t="str">
        <f t="shared" si="3"/>
        <v/>
      </c>
      <c r="G61" s="1" t="str">
        <f t="shared" si="3"/>
        <v/>
      </c>
      <c r="H61" s="1" t="str">
        <f t="shared" si="3"/>
        <v/>
      </c>
      <c r="I61" s="1" t="str">
        <f t="shared" si="3"/>
        <v/>
      </c>
      <c r="J61" s="1" t="str">
        <f t="shared" si="3"/>
        <v/>
      </c>
      <c r="K61" s="1" t="str">
        <f t="shared" si="3"/>
        <v/>
      </c>
      <c r="L61" s="1" t="str">
        <f t="shared" si="3"/>
        <v/>
      </c>
      <c r="M61" s="1">
        <f>Muskingum!E44</f>
        <v>55349</v>
      </c>
      <c r="N61" s="1">
        <f>Muskingum!F44</f>
        <v>31061</v>
      </c>
      <c r="O61" s="1" t="str">
        <f t="shared" si="3"/>
        <v/>
      </c>
      <c r="P61" s="1" t="str">
        <f t="shared" si="3"/>
        <v/>
      </c>
      <c r="Q61" s="1" t="str">
        <f t="shared" si="3"/>
        <v/>
      </c>
      <c r="R61" s="1" t="str">
        <f t="shared" si="3"/>
        <v/>
      </c>
      <c r="S61" s="1" t="str">
        <f t="shared" si="3"/>
        <v/>
      </c>
    </row>
    <row r="62" spans="1:19" x14ac:dyDescent="0.25">
      <c r="A62" t="s">
        <v>75</v>
      </c>
      <c r="B62" s="1">
        <v>14115</v>
      </c>
      <c r="C62">
        <v>10</v>
      </c>
      <c r="E62" s="1" t="str">
        <f t="shared" si="3"/>
        <v/>
      </c>
      <c r="F62" s="1" t="str">
        <f t="shared" si="3"/>
        <v/>
      </c>
      <c r="G62" s="1" t="str">
        <f t="shared" si="3"/>
        <v/>
      </c>
      <c r="H62" s="1" t="str">
        <f t="shared" si="3"/>
        <v/>
      </c>
      <c r="I62" s="1" t="str">
        <f t="shared" si="3"/>
        <v/>
      </c>
      <c r="J62" s="1" t="str">
        <f t="shared" si="3"/>
        <v/>
      </c>
      <c r="K62" s="1" t="str">
        <f t="shared" si="3"/>
        <v/>
      </c>
      <c r="L62" s="1" t="str">
        <f t="shared" si="3"/>
        <v/>
      </c>
      <c r="M62" s="1" t="str">
        <f t="shared" si="3"/>
        <v/>
      </c>
      <c r="N62" s="1">
        <f t="shared" si="3"/>
        <v>14115</v>
      </c>
      <c r="O62" s="1" t="str">
        <f t="shared" si="3"/>
        <v/>
      </c>
      <c r="P62" s="1" t="str">
        <f t="shared" si="3"/>
        <v/>
      </c>
      <c r="Q62" s="1" t="str">
        <f t="shared" si="3"/>
        <v/>
      </c>
      <c r="R62" s="1" t="str">
        <f t="shared" si="3"/>
        <v/>
      </c>
      <c r="S62" s="1" t="str">
        <f t="shared" si="3"/>
        <v/>
      </c>
    </row>
    <row r="63" spans="1:19" x14ac:dyDescent="0.25">
      <c r="A63" t="s">
        <v>21</v>
      </c>
      <c r="B63" s="1">
        <v>40364</v>
      </c>
      <c r="C63">
        <v>3</v>
      </c>
      <c r="E63" s="1" t="str">
        <f t="shared" si="3"/>
        <v/>
      </c>
      <c r="F63" s="1" t="str">
        <f t="shared" si="3"/>
        <v/>
      </c>
      <c r="G63" s="1">
        <f t="shared" si="3"/>
        <v>40364</v>
      </c>
      <c r="H63" s="1" t="str">
        <f t="shared" si="3"/>
        <v/>
      </c>
      <c r="I63" s="1" t="str">
        <f t="shared" si="3"/>
        <v/>
      </c>
      <c r="J63" s="1" t="str">
        <f t="shared" si="3"/>
        <v/>
      </c>
      <c r="K63" s="1" t="str">
        <f t="shared" si="3"/>
        <v/>
      </c>
      <c r="L63" s="1" t="str">
        <f t="shared" si="3"/>
        <v/>
      </c>
      <c r="M63" s="1" t="str">
        <f t="shared" si="3"/>
        <v/>
      </c>
      <c r="N63" s="1" t="str">
        <f t="shared" si="3"/>
        <v/>
      </c>
      <c r="O63" s="1" t="str">
        <f t="shared" si="3"/>
        <v/>
      </c>
      <c r="P63" s="1" t="str">
        <f t="shared" si="3"/>
        <v/>
      </c>
      <c r="Q63" s="1" t="str">
        <f t="shared" si="3"/>
        <v/>
      </c>
      <c r="R63" s="1" t="str">
        <f t="shared" si="3"/>
        <v/>
      </c>
      <c r="S63" s="1" t="str">
        <f t="shared" si="3"/>
        <v/>
      </c>
    </row>
    <row r="64" spans="1:19" x14ac:dyDescent="0.25">
      <c r="A64" t="s">
        <v>20</v>
      </c>
      <c r="B64" s="1">
        <v>18806</v>
      </c>
      <c r="C64">
        <v>11</v>
      </c>
      <c r="E64" s="1" t="str">
        <f t="shared" si="3"/>
        <v/>
      </c>
      <c r="F64" s="1" t="str">
        <f t="shared" si="3"/>
        <v/>
      </c>
      <c r="G64" s="1" t="str">
        <f t="shared" si="3"/>
        <v/>
      </c>
      <c r="H64" s="1" t="str">
        <f t="shared" si="3"/>
        <v/>
      </c>
      <c r="I64" s="1" t="str">
        <f t="shared" si="3"/>
        <v/>
      </c>
      <c r="J64" s="1" t="str">
        <f t="shared" si="3"/>
        <v/>
      </c>
      <c r="K64" s="1" t="str">
        <f t="shared" si="3"/>
        <v/>
      </c>
      <c r="L64" s="1" t="str">
        <f t="shared" si="3"/>
        <v/>
      </c>
      <c r="M64" s="1" t="str">
        <f t="shared" si="3"/>
        <v/>
      </c>
      <c r="N64" s="1" t="str">
        <f t="shared" si="3"/>
        <v/>
      </c>
      <c r="O64" s="1">
        <f t="shared" si="3"/>
        <v>18806</v>
      </c>
      <c r="P64" s="1" t="str">
        <f t="shared" si="3"/>
        <v/>
      </c>
      <c r="Q64" s="1" t="str">
        <f t="shared" si="3"/>
        <v/>
      </c>
      <c r="R64" s="1" t="str">
        <f t="shared" si="3"/>
        <v/>
      </c>
      <c r="S64" s="1" t="str">
        <f t="shared" si="3"/>
        <v/>
      </c>
    </row>
    <row r="65" spans="1:19" x14ac:dyDescent="0.25">
      <c r="A65" t="s">
        <v>76</v>
      </c>
      <c r="B65" s="1">
        <v>35408</v>
      </c>
      <c r="C65">
        <v>10</v>
      </c>
      <c r="E65" s="1" t="str">
        <f t="shared" si="3"/>
        <v/>
      </c>
      <c r="F65" s="1" t="str">
        <f t="shared" si="3"/>
        <v/>
      </c>
      <c r="G65" s="1" t="str">
        <f t="shared" si="3"/>
        <v/>
      </c>
      <c r="H65" s="1" t="str">
        <f t="shared" si="3"/>
        <v/>
      </c>
      <c r="I65" s="1" t="str">
        <f t="shared" si="3"/>
        <v/>
      </c>
      <c r="J65" s="1" t="str">
        <f t="shared" si="3"/>
        <v/>
      </c>
      <c r="K65" s="1" t="str">
        <f t="shared" si="3"/>
        <v/>
      </c>
      <c r="L65" s="1" t="str">
        <f t="shared" si="3"/>
        <v/>
      </c>
      <c r="M65" s="1" t="str">
        <f t="shared" si="3"/>
        <v/>
      </c>
      <c r="N65" s="1">
        <f t="shared" si="3"/>
        <v>35408</v>
      </c>
      <c r="O65" s="1" t="str">
        <f t="shared" si="3"/>
        <v/>
      </c>
      <c r="P65" s="1" t="str">
        <f t="shared" si="3"/>
        <v/>
      </c>
      <c r="Q65" s="1" t="str">
        <f t="shared" si="3"/>
        <v/>
      </c>
      <c r="R65" s="1" t="str">
        <f t="shared" si="3"/>
        <v/>
      </c>
      <c r="S65" s="1" t="str">
        <f t="shared" si="3"/>
        <v/>
      </c>
    </row>
    <row r="66" spans="1:19" x14ac:dyDescent="0.25">
      <c r="A66" t="s">
        <v>77</v>
      </c>
      <c r="B66" s="1">
        <v>58539</v>
      </c>
      <c r="C66">
        <v>10</v>
      </c>
      <c r="E66" s="1" t="str">
        <f t="shared" si="3"/>
        <v/>
      </c>
      <c r="F66" s="1" t="str">
        <f t="shared" si="3"/>
        <v/>
      </c>
      <c r="G66" s="1" t="str">
        <f t="shared" si="3"/>
        <v/>
      </c>
      <c r="H66" s="1" t="str">
        <f t="shared" si="3"/>
        <v/>
      </c>
      <c r="I66" s="1" t="str">
        <f t="shared" si="3"/>
        <v/>
      </c>
      <c r="J66" s="1" t="str">
        <f t="shared" si="3"/>
        <v/>
      </c>
      <c r="K66" s="1" t="str">
        <f t="shared" si="3"/>
        <v/>
      </c>
      <c r="L66" s="1" t="str">
        <f t="shared" si="3"/>
        <v/>
      </c>
      <c r="M66" s="1" t="str">
        <f t="shared" si="3"/>
        <v/>
      </c>
      <c r="N66" s="1">
        <f t="shared" si="3"/>
        <v>58539</v>
      </c>
      <c r="O66" s="1" t="str">
        <f t="shared" si="3"/>
        <v/>
      </c>
      <c r="P66" s="1" t="str">
        <f t="shared" si="3"/>
        <v/>
      </c>
      <c r="Q66" s="1" t="str">
        <f t="shared" si="3"/>
        <v/>
      </c>
      <c r="R66" s="1" t="str">
        <f t="shared" si="3"/>
        <v/>
      </c>
      <c r="S66" s="1" t="str">
        <f t="shared" si="3"/>
        <v/>
      </c>
    </row>
    <row r="67" spans="1:19" x14ac:dyDescent="0.25">
      <c r="A67" t="s">
        <v>78</v>
      </c>
      <c r="B67" s="1">
        <v>27088</v>
      </c>
      <c r="C67">
        <v>10</v>
      </c>
      <c r="E67" s="1" t="str">
        <f t="shared" si="3"/>
        <v/>
      </c>
      <c r="F67" s="1" t="str">
        <f t="shared" si="3"/>
        <v/>
      </c>
      <c r="G67" s="1" t="str">
        <f t="shared" si="3"/>
        <v/>
      </c>
      <c r="H67" s="1" t="str">
        <f t="shared" si="3"/>
        <v/>
      </c>
      <c r="I67" s="1" t="str">
        <f t="shared" si="3"/>
        <v/>
      </c>
      <c r="J67" s="1" t="str">
        <f t="shared" si="3"/>
        <v/>
      </c>
      <c r="K67" s="1" t="str">
        <f t="shared" si="3"/>
        <v/>
      </c>
      <c r="L67" s="1" t="str">
        <f t="shared" si="3"/>
        <v/>
      </c>
      <c r="M67" s="1" t="str">
        <f t="shared" si="3"/>
        <v/>
      </c>
      <c r="N67" s="1">
        <f t="shared" si="3"/>
        <v>27088</v>
      </c>
      <c r="O67" s="1" t="str">
        <f t="shared" si="3"/>
        <v/>
      </c>
      <c r="P67" s="1" t="str">
        <f t="shared" si="3"/>
        <v/>
      </c>
      <c r="Q67" s="1" t="str">
        <f t="shared" si="3"/>
        <v/>
      </c>
      <c r="R67" s="1" t="str">
        <f t="shared" si="3"/>
        <v/>
      </c>
      <c r="S67" s="1" t="str">
        <f t="shared" si="3"/>
        <v/>
      </c>
    </row>
    <row r="68" spans="1:19" x14ac:dyDescent="0.25">
      <c r="A68" t="s">
        <v>79</v>
      </c>
      <c r="B68" s="1">
        <v>161791</v>
      </c>
      <c r="C68">
        <v>6</v>
      </c>
      <c r="E68" s="1" t="str">
        <f t="shared" ref="E68:S84" si="4">IF($C68=E$1,$B68,"")</f>
        <v/>
      </c>
      <c r="F68" s="1" t="str">
        <f t="shared" si="4"/>
        <v/>
      </c>
      <c r="G68" s="1" t="str">
        <f t="shared" si="4"/>
        <v/>
      </c>
      <c r="H68" s="1" t="str">
        <f t="shared" si="4"/>
        <v/>
      </c>
      <c r="I68" s="1" t="str">
        <f t="shared" si="4"/>
        <v/>
      </c>
      <c r="J68" s="1">
        <f t="shared" si="4"/>
        <v>161791</v>
      </c>
      <c r="K68" s="1" t="str">
        <f t="shared" si="4"/>
        <v/>
      </c>
      <c r="L68" s="1" t="str">
        <f t="shared" si="4"/>
        <v/>
      </c>
      <c r="M68" s="1" t="str">
        <f t="shared" si="4"/>
        <v/>
      </c>
      <c r="N68" s="1" t="str">
        <f t="shared" si="4"/>
        <v/>
      </c>
      <c r="O68" s="1" t="str">
        <f t="shared" si="4"/>
        <v/>
      </c>
      <c r="P68" s="1" t="str">
        <f t="shared" si="4"/>
        <v/>
      </c>
      <c r="Q68" s="1" t="str">
        <f t="shared" si="4"/>
        <v/>
      </c>
      <c r="R68" s="1" t="str">
        <f t="shared" si="4"/>
        <v/>
      </c>
      <c r="S68" s="1" t="str">
        <f t="shared" si="4"/>
        <v/>
      </c>
    </row>
    <row r="69" spans="1:19" x14ac:dyDescent="0.25">
      <c r="A69" t="s">
        <v>80</v>
      </c>
      <c r="B69" s="1">
        <v>40999</v>
      </c>
      <c r="C69">
        <v>14</v>
      </c>
      <c r="E69" s="1" t="str">
        <f t="shared" si="4"/>
        <v/>
      </c>
      <c r="F69" s="1" t="str">
        <f t="shared" si="4"/>
        <v/>
      </c>
      <c r="G69" s="1" t="str">
        <f t="shared" si="4"/>
        <v/>
      </c>
      <c r="H69" s="1" t="str">
        <f t="shared" si="4"/>
        <v/>
      </c>
      <c r="I69" s="1" t="str">
        <f t="shared" si="4"/>
        <v/>
      </c>
      <c r="J69" s="1" t="str">
        <f t="shared" si="4"/>
        <v/>
      </c>
      <c r="K69" s="1" t="str">
        <f t="shared" si="4"/>
        <v/>
      </c>
      <c r="L69" s="1" t="str">
        <f t="shared" si="4"/>
        <v/>
      </c>
      <c r="M69" s="1" t="str">
        <f t="shared" si="4"/>
        <v/>
      </c>
      <c r="N69" s="1" t="str">
        <f t="shared" si="4"/>
        <v/>
      </c>
      <c r="O69" s="1" t="str">
        <f t="shared" si="4"/>
        <v/>
      </c>
      <c r="P69" s="1" t="str">
        <f t="shared" si="4"/>
        <v/>
      </c>
      <c r="Q69" s="1" t="str">
        <f t="shared" si="4"/>
        <v/>
      </c>
      <c r="R69" s="1">
        <f t="shared" si="4"/>
        <v>40999</v>
      </c>
      <c r="S69" s="1" t="str">
        <f t="shared" si="4"/>
        <v/>
      </c>
    </row>
    <row r="70" spans="1:19" x14ac:dyDescent="0.25">
      <c r="A70" t="s">
        <v>81</v>
      </c>
      <c r="B70" s="1">
        <v>34451</v>
      </c>
      <c r="C70">
        <v>11</v>
      </c>
      <c r="E70" s="1" t="str">
        <f t="shared" si="4"/>
        <v/>
      </c>
      <c r="F70" s="1" t="str">
        <f t="shared" si="4"/>
        <v/>
      </c>
      <c r="G70" s="1" t="str">
        <f t="shared" si="4"/>
        <v/>
      </c>
      <c r="H70" s="1" t="str">
        <f t="shared" si="4"/>
        <v/>
      </c>
      <c r="I70" s="1" t="str">
        <f t="shared" si="4"/>
        <v/>
      </c>
      <c r="J70" s="1" t="str">
        <f t="shared" si="4"/>
        <v/>
      </c>
      <c r="K70" s="1" t="str">
        <f t="shared" si="4"/>
        <v/>
      </c>
      <c r="L70" s="1" t="str">
        <f t="shared" si="4"/>
        <v/>
      </c>
      <c r="M70" s="1" t="str">
        <f t="shared" si="4"/>
        <v/>
      </c>
      <c r="N70" s="1" t="str">
        <f t="shared" si="4"/>
        <v/>
      </c>
      <c r="O70" s="1">
        <f t="shared" si="4"/>
        <v>34451</v>
      </c>
      <c r="P70" s="1" t="str">
        <f t="shared" si="4"/>
        <v/>
      </c>
      <c r="Q70" s="1" t="str">
        <f t="shared" si="4"/>
        <v/>
      </c>
      <c r="R70" s="1" t="str">
        <f t="shared" si="4"/>
        <v/>
      </c>
      <c r="S70" s="1" t="str">
        <f t="shared" si="4"/>
        <v/>
      </c>
    </row>
    <row r="71" spans="1:19" x14ac:dyDescent="0.25">
      <c r="A71" s="2" t="s">
        <v>82</v>
      </c>
      <c r="B71" s="1">
        <v>124936</v>
      </c>
      <c r="C71" t="s">
        <v>825</v>
      </c>
      <c r="E71" s="1" t="str">
        <f t="shared" si="4"/>
        <v/>
      </c>
      <c r="F71" s="1">
        <f>Richland!E33</f>
        <v>113838</v>
      </c>
      <c r="G71" s="1" t="str">
        <f t="shared" si="4"/>
        <v/>
      </c>
      <c r="H71" s="1" t="str">
        <f t="shared" si="4"/>
        <v/>
      </c>
      <c r="I71" s="1" t="str">
        <f t="shared" si="4"/>
        <v/>
      </c>
      <c r="J71" s="1" t="str">
        <f t="shared" si="4"/>
        <v/>
      </c>
      <c r="K71" s="1" t="str">
        <f t="shared" si="4"/>
        <v/>
      </c>
      <c r="L71" s="1" t="str">
        <f t="shared" si="4"/>
        <v/>
      </c>
      <c r="M71" s="1" t="str">
        <f t="shared" si="4"/>
        <v/>
      </c>
      <c r="N71" s="1" t="str">
        <f t="shared" si="4"/>
        <v/>
      </c>
      <c r="O71" s="1">
        <f>Richland!F33</f>
        <v>11098</v>
      </c>
      <c r="P71" s="1" t="str">
        <f t="shared" si="4"/>
        <v/>
      </c>
      <c r="Q71" s="1" t="str">
        <f t="shared" si="4"/>
        <v/>
      </c>
      <c r="R71" s="1" t="str">
        <f t="shared" si="4"/>
        <v/>
      </c>
      <c r="S71" s="1" t="str">
        <f t="shared" si="4"/>
        <v/>
      </c>
    </row>
    <row r="72" spans="1:19" x14ac:dyDescent="0.25">
      <c r="A72" t="s">
        <v>83</v>
      </c>
      <c r="B72" s="1">
        <v>77093</v>
      </c>
      <c r="C72">
        <v>10</v>
      </c>
      <c r="E72" s="1" t="str">
        <f t="shared" si="4"/>
        <v/>
      </c>
      <c r="F72" s="1" t="str">
        <f t="shared" si="4"/>
        <v/>
      </c>
      <c r="G72" s="1" t="str">
        <f t="shared" si="4"/>
        <v/>
      </c>
      <c r="H72" s="1" t="str">
        <f t="shared" si="4"/>
        <v/>
      </c>
      <c r="I72" s="1" t="str">
        <f t="shared" si="4"/>
        <v/>
      </c>
      <c r="J72" s="1" t="str">
        <f t="shared" si="4"/>
        <v/>
      </c>
      <c r="K72" s="1" t="str">
        <f t="shared" si="4"/>
        <v/>
      </c>
      <c r="L72" s="1" t="str">
        <f t="shared" si="4"/>
        <v/>
      </c>
      <c r="M72" s="1" t="str">
        <f t="shared" si="4"/>
        <v/>
      </c>
      <c r="N72" s="1">
        <f t="shared" si="4"/>
        <v>77093</v>
      </c>
      <c r="O72" s="1" t="str">
        <f t="shared" si="4"/>
        <v/>
      </c>
      <c r="P72" s="1" t="str">
        <f t="shared" si="4"/>
        <v/>
      </c>
      <c r="Q72" s="1" t="str">
        <f t="shared" si="4"/>
        <v/>
      </c>
      <c r="R72" s="1" t="str">
        <f t="shared" si="4"/>
        <v/>
      </c>
      <c r="S72" s="1" t="str">
        <f t="shared" si="4"/>
        <v/>
      </c>
    </row>
    <row r="73" spans="1:19" x14ac:dyDescent="0.25">
      <c r="A73" t="s">
        <v>10</v>
      </c>
      <c r="B73" s="1">
        <v>58896</v>
      </c>
      <c r="C73">
        <v>3</v>
      </c>
      <c r="E73" s="1" t="str">
        <f t="shared" si="4"/>
        <v/>
      </c>
      <c r="F73" s="1" t="str">
        <f t="shared" si="4"/>
        <v/>
      </c>
      <c r="G73" s="1">
        <f t="shared" si="4"/>
        <v>58896</v>
      </c>
      <c r="H73" s="1" t="str">
        <f t="shared" si="4"/>
        <v/>
      </c>
      <c r="I73" s="1" t="str">
        <f t="shared" si="4"/>
        <v/>
      </c>
      <c r="J73" s="1" t="str">
        <f t="shared" si="4"/>
        <v/>
      </c>
      <c r="K73" s="1" t="str">
        <f t="shared" si="4"/>
        <v/>
      </c>
      <c r="L73" s="1" t="str">
        <f t="shared" si="4"/>
        <v/>
      </c>
      <c r="M73" s="1" t="str">
        <f t="shared" si="4"/>
        <v/>
      </c>
      <c r="N73" s="1" t="str">
        <f t="shared" si="4"/>
        <v/>
      </c>
      <c r="O73" s="1" t="str">
        <f t="shared" si="4"/>
        <v/>
      </c>
      <c r="P73" s="1" t="str">
        <f t="shared" si="4"/>
        <v/>
      </c>
      <c r="Q73" s="1" t="str">
        <f t="shared" si="4"/>
        <v/>
      </c>
      <c r="R73" s="1" t="str">
        <f t="shared" si="4"/>
        <v/>
      </c>
      <c r="S73" s="1" t="str">
        <f t="shared" si="4"/>
        <v/>
      </c>
    </row>
    <row r="74" spans="1:19" x14ac:dyDescent="0.25">
      <c r="A74" s="2" t="s">
        <v>84</v>
      </c>
      <c r="B74" s="1">
        <v>74008</v>
      </c>
      <c r="C74" t="s">
        <v>723</v>
      </c>
      <c r="E74" s="1" t="str">
        <f t="shared" si="4"/>
        <v/>
      </c>
      <c r="F74" s="1" t="str">
        <f t="shared" si="4"/>
        <v/>
      </c>
      <c r="G74" s="1" t="str">
        <f t="shared" si="4"/>
        <v/>
      </c>
      <c r="H74" s="1" t="str">
        <f t="shared" si="4"/>
        <v/>
      </c>
      <c r="I74" s="1" t="str">
        <f t="shared" si="4"/>
        <v/>
      </c>
      <c r="J74" s="1" t="str">
        <f t="shared" si="4"/>
        <v/>
      </c>
      <c r="K74" s="1" t="str">
        <f t="shared" si="4"/>
        <v/>
      </c>
      <c r="L74" s="1" t="str">
        <f t="shared" si="4"/>
        <v/>
      </c>
      <c r="M74" s="1" t="str">
        <f t="shared" si="4"/>
        <v/>
      </c>
      <c r="N74" s="1">
        <f>Scioto!E34</f>
        <v>51842</v>
      </c>
      <c r="O74" s="1" t="str">
        <f t="shared" si="4"/>
        <v/>
      </c>
      <c r="P74" s="1" t="str">
        <f t="shared" si="4"/>
        <v/>
      </c>
      <c r="Q74" s="1">
        <f>Scioto!F34</f>
        <v>22166</v>
      </c>
      <c r="R74" s="1" t="str">
        <f t="shared" si="4"/>
        <v/>
      </c>
      <c r="S74" s="1" t="str">
        <f t="shared" si="4"/>
        <v/>
      </c>
    </row>
    <row r="75" spans="1:19" x14ac:dyDescent="0.25">
      <c r="A75" t="s">
        <v>85</v>
      </c>
      <c r="B75" s="1">
        <v>55069</v>
      </c>
      <c r="C75">
        <v>11</v>
      </c>
      <c r="E75" s="1" t="str">
        <f t="shared" si="4"/>
        <v/>
      </c>
      <c r="F75" s="1" t="str">
        <f t="shared" si="4"/>
        <v/>
      </c>
      <c r="G75" s="1" t="str">
        <f t="shared" si="4"/>
        <v/>
      </c>
      <c r="H75" s="1" t="str">
        <f t="shared" si="4"/>
        <v/>
      </c>
      <c r="I75" s="1" t="str">
        <f t="shared" si="4"/>
        <v/>
      </c>
      <c r="J75" s="1" t="str">
        <f t="shared" si="4"/>
        <v/>
      </c>
      <c r="K75" s="1" t="str">
        <f t="shared" si="4"/>
        <v/>
      </c>
      <c r="L75" s="1" t="str">
        <f t="shared" si="4"/>
        <v/>
      </c>
      <c r="M75" s="1" t="str">
        <f t="shared" si="4"/>
        <v/>
      </c>
      <c r="N75" s="1" t="str">
        <f t="shared" si="4"/>
        <v/>
      </c>
      <c r="O75" s="1">
        <f t="shared" si="4"/>
        <v>55069</v>
      </c>
      <c r="P75" s="1" t="str">
        <f t="shared" si="4"/>
        <v/>
      </c>
      <c r="Q75" s="1" t="str">
        <f t="shared" si="4"/>
        <v/>
      </c>
      <c r="R75" s="1" t="str">
        <f t="shared" si="4"/>
        <v/>
      </c>
      <c r="S75" s="1" t="str">
        <f t="shared" si="4"/>
        <v/>
      </c>
    </row>
    <row r="76" spans="1:19" x14ac:dyDescent="0.25">
      <c r="A76" s="2" t="s">
        <v>86</v>
      </c>
      <c r="B76" s="1">
        <v>48230</v>
      </c>
      <c r="C76" t="s">
        <v>756</v>
      </c>
      <c r="E76" s="1" t="str">
        <f t="shared" si="4"/>
        <v/>
      </c>
      <c r="F76" s="1" t="str">
        <f t="shared" si="4"/>
        <v/>
      </c>
      <c r="G76" s="1" t="str">
        <f t="shared" si="4"/>
        <v/>
      </c>
      <c r="H76" s="1" t="str">
        <f t="shared" si="4"/>
        <v/>
      </c>
      <c r="I76" s="1" t="str">
        <f t="shared" si="4"/>
        <v/>
      </c>
      <c r="J76" s="1" t="str">
        <f t="shared" si="4"/>
        <v/>
      </c>
      <c r="K76" s="1" t="str">
        <f t="shared" si="4"/>
        <v/>
      </c>
      <c r="L76" s="1" t="str">
        <f t="shared" si="4"/>
        <v/>
      </c>
      <c r="M76" s="1" t="str">
        <f t="shared" si="4"/>
        <v/>
      </c>
      <c r="N76" s="1" t="str">
        <f t="shared" si="4"/>
        <v/>
      </c>
      <c r="O76" s="1">
        <f>Shelby!E28</f>
        <v>15653</v>
      </c>
      <c r="P76" s="1" t="str">
        <f t="shared" si="4"/>
        <v/>
      </c>
      <c r="Q76" s="1" t="str">
        <f t="shared" si="4"/>
        <v/>
      </c>
      <c r="R76" s="1">
        <f>Shelby!F28</f>
        <v>32577</v>
      </c>
      <c r="S76" s="1" t="str">
        <f t="shared" si="4"/>
        <v/>
      </c>
    </row>
    <row r="77" spans="1:19" x14ac:dyDescent="0.25">
      <c r="A77" s="2" t="s">
        <v>87</v>
      </c>
      <c r="B77" s="1">
        <v>374853</v>
      </c>
      <c r="C77" t="s">
        <v>104</v>
      </c>
      <c r="E77" s="1" t="str">
        <f t="shared" si="4"/>
        <v/>
      </c>
      <c r="F77" s="1" t="str">
        <f t="shared" si="4"/>
        <v/>
      </c>
      <c r="G77" s="1" t="str">
        <f t="shared" si="4"/>
        <v/>
      </c>
      <c r="H77" s="1">
        <f>Stark!E51</f>
        <v>246203</v>
      </c>
      <c r="I77" s="1" t="str">
        <f t="shared" si="4"/>
        <v/>
      </c>
      <c r="J77" s="1">
        <f>Stark!F51</f>
        <v>128650</v>
      </c>
      <c r="K77" s="1" t="str">
        <f t="shared" si="4"/>
        <v/>
      </c>
      <c r="L77" s="1" t="str">
        <f t="shared" si="4"/>
        <v/>
      </c>
      <c r="M77" s="1" t="str">
        <f t="shared" si="4"/>
        <v/>
      </c>
      <c r="N77" s="1" t="str">
        <f t="shared" si="4"/>
        <v/>
      </c>
      <c r="O77" s="1" t="str">
        <f t="shared" si="4"/>
        <v/>
      </c>
      <c r="P77" s="1" t="str">
        <f t="shared" si="4"/>
        <v/>
      </c>
      <c r="Q77" s="1" t="str">
        <f t="shared" si="4"/>
        <v/>
      </c>
      <c r="R77" s="1" t="str">
        <f t="shared" si="4"/>
        <v/>
      </c>
      <c r="S77" s="1" t="str">
        <f t="shared" si="4"/>
        <v/>
      </c>
    </row>
    <row r="78" spans="1:19" x14ac:dyDescent="0.25">
      <c r="A78" s="7" t="s">
        <v>88</v>
      </c>
      <c r="B78" s="1">
        <v>540428</v>
      </c>
      <c r="C78">
        <v>4</v>
      </c>
      <c r="E78" s="1" t="str">
        <f t="shared" si="4"/>
        <v/>
      </c>
      <c r="F78" s="1" t="str">
        <f t="shared" si="4"/>
        <v/>
      </c>
      <c r="G78" s="1" t="str">
        <f t="shared" si="4"/>
        <v/>
      </c>
      <c r="H78" s="1">
        <f t="shared" si="4"/>
        <v>540428</v>
      </c>
      <c r="I78" s="1" t="str">
        <f t="shared" si="4"/>
        <v/>
      </c>
      <c r="J78" s="1" t="str">
        <f t="shared" si="4"/>
        <v/>
      </c>
      <c r="K78" s="1" t="str">
        <f t="shared" si="4"/>
        <v/>
      </c>
      <c r="L78" s="1" t="str">
        <f t="shared" si="4"/>
        <v/>
      </c>
      <c r="M78" s="1" t="str">
        <f t="shared" si="4"/>
        <v/>
      </c>
      <c r="N78" s="1" t="str">
        <f t="shared" si="4"/>
        <v/>
      </c>
      <c r="O78" s="1" t="str">
        <f t="shared" si="4"/>
        <v/>
      </c>
      <c r="P78" s="1" t="str">
        <f t="shared" si="4"/>
        <v/>
      </c>
      <c r="Q78" s="1" t="str">
        <f t="shared" si="4"/>
        <v/>
      </c>
      <c r="R78" s="1" t="str">
        <f t="shared" si="4"/>
        <v/>
      </c>
      <c r="S78" s="1" t="str">
        <f t="shared" si="4"/>
        <v/>
      </c>
    </row>
    <row r="79" spans="1:19" x14ac:dyDescent="0.25">
      <c r="A79" t="s">
        <v>89</v>
      </c>
      <c r="B79" s="1">
        <v>201977</v>
      </c>
      <c r="C79">
        <v>6</v>
      </c>
      <c r="E79" s="1" t="str">
        <f t="shared" si="4"/>
        <v/>
      </c>
      <c r="F79" s="1" t="str">
        <f t="shared" si="4"/>
        <v/>
      </c>
      <c r="G79" s="1" t="str">
        <f t="shared" si="4"/>
        <v/>
      </c>
      <c r="H79" s="1" t="str">
        <f t="shared" si="4"/>
        <v/>
      </c>
      <c r="I79" s="1" t="str">
        <f t="shared" si="4"/>
        <v/>
      </c>
      <c r="J79" s="1">
        <f t="shared" si="4"/>
        <v>201977</v>
      </c>
      <c r="K79" s="1" t="str">
        <f t="shared" si="4"/>
        <v/>
      </c>
      <c r="L79" s="1" t="str">
        <f t="shared" si="4"/>
        <v/>
      </c>
      <c r="M79" s="1" t="str">
        <f t="shared" si="4"/>
        <v/>
      </c>
      <c r="N79" s="1" t="str">
        <f t="shared" si="4"/>
        <v/>
      </c>
      <c r="O79" s="1" t="str">
        <f t="shared" si="4"/>
        <v/>
      </c>
      <c r="P79" s="1" t="str">
        <f t="shared" si="4"/>
        <v/>
      </c>
      <c r="Q79" s="1" t="str">
        <f t="shared" si="4"/>
        <v/>
      </c>
      <c r="R79" s="1" t="str">
        <f t="shared" si="4"/>
        <v/>
      </c>
      <c r="S79" s="1" t="str">
        <f t="shared" si="4"/>
        <v/>
      </c>
    </row>
    <row r="80" spans="1:19" x14ac:dyDescent="0.25">
      <c r="A80" t="s">
        <v>90</v>
      </c>
      <c r="B80" s="1">
        <v>93263</v>
      </c>
      <c r="C80">
        <v>9</v>
      </c>
      <c r="E80" s="1" t="str">
        <f t="shared" si="4"/>
        <v/>
      </c>
      <c r="F80" s="1" t="str">
        <f t="shared" si="4"/>
        <v/>
      </c>
      <c r="G80" s="1" t="str">
        <f t="shared" si="4"/>
        <v/>
      </c>
      <c r="H80" s="1" t="str">
        <f t="shared" si="4"/>
        <v/>
      </c>
      <c r="I80" s="1" t="str">
        <f t="shared" si="4"/>
        <v/>
      </c>
      <c r="J80" s="1" t="str">
        <f t="shared" si="4"/>
        <v/>
      </c>
      <c r="K80" s="1" t="str">
        <f t="shared" si="4"/>
        <v/>
      </c>
      <c r="L80" s="1" t="str">
        <f t="shared" si="4"/>
        <v/>
      </c>
      <c r="M80" s="1">
        <f t="shared" si="4"/>
        <v>93263</v>
      </c>
      <c r="N80" s="1" t="str">
        <f t="shared" si="4"/>
        <v/>
      </c>
      <c r="O80" s="1" t="str">
        <f t="shared" si="4"/>
        <v/>
      </c>
      <c r="P80" s="1" t="str">
        <f t="shared" si="4"/>
        <v/>
      </c>
      <c r="Q80" s="1" t="str">
        <f t="shared" si="4"/>
        <v/>
      </c>
      <c r="R80" s="1" t="str">
        <f t="shared" si="4"/>
        <v/>
      </c>
      <c r="S80" s="1" t="str">
        <f t="shared" si="4"/>
        <v/>
      </c>
    </row>
    <row r="81" spans="1:20" x14ac:dyDescent="0.25">
      <c r="A81" t="s">
        <v>91</v>
      </c>
      <c r="B81" s="1">
        <v>62784</v>
      </c>
      <c r="C81">
        <v>13</v>
      </c>
      <c r="E81" s="1" t="str">
        <f t="shared" si="4"/>
        <v/>
      </c>
      <c r="F81" s="1" t="str">
        <f t="shared" si="4"/>
        <v/>
      </c>
      <c r="G81" s="1" t="str">
        <f t="shared" si="4"/>
        <v/>
      </c>
      <c r="H81" s="1" t="str">
        <f t="shared" si="4"/>
        <v/>
      </c>
      <c r="I81" s="1" t="str">
        <f t="shared" si="4"/>
        <v/>
      </c>
      <c r="J81" s="1" t="str">
        <f t="shared" si="4"/>
        <v/>
      </c>
      <c r="K81" s="1" t="str">
        <f t="shared" si="4"/>
        <v/>
      </c>
      <c r="L81" s="1" t="str">
        <f t="shared" si="4"/>
        <v/>
      </c>
      <c r="M81" s="1" t="str">
        <f t="shared" si="4"/>
        <v/>
      </c>
      <c r="N81" s="1" t="str">
        <f t="shared" si="4"/>
        <v/>
      </c>
      <c r="O81" s="1" t="str">
        <f t="shared" si="4"/>
        <v/>
      </c>
      <c r="P81" s="1" t="str">
        <f t="shared" si="4"/>
        <v/>
      </c>
      <c r="Q81" s="1">
        <f t="shared" si="4"/>
        <v>62784</v>
      </c>
      <c r="R81" s="1" t="str">
        <f t="shared" si="4"/>
        <v/>
      </c>
      <c r="S81" s="1" t="str">
        <f t="shared" si="4"/>
        <v/>
      </c>
    </row>
    <row r="82" spans="1:20" x14ac:dyDescent="0.25">
      <c r="A82" t="s">
        <v>24</v>
      </c>
      <c r="B82" s="1">
        <v>28931</v>
      </c>
      <c r="C82">
        <v>11</v>
      </c>
      <c r="E82" s="1" t="str">
        <f t="shared" si="4"/>
        <v/>
      </c>
      <c r="F82" s="1" t="str">
        <f t="shared" si="4"/>
        <v/>
      </c>
      <c r="G82" s="1" t="str">
        <f t="shared" si="4"/>
        <v/>
      </c>
      <c r="H82" s="1" t="str">
        <f t="shared" si="4"/>
        <v/>
      </c>
      <c r="I82" s="1" t="str">
        <f t="shared" si="4"/>
        <v/>
      </c>
      <c r="J82" s="1" t="str">
        <f t="shared" si="4"/>
        <v/>
      </c>
      <c r="K82" s="1" t="str">
        <f t="shared" si="4"/>
        <v/>
      </c>
      <c r="L82" s="1" t="str">
        <f t="shared" si="4"/>
        <v/>
      </c>
      <c r="M82" s="1" t="str">
        <f t="shared" si="4"/>
        <v/>
      </c>
      <c r="N82" s="1" t="str">
        <f t="shared" si="4"/>
        <v/>
      </c>
      <c r="O82" s="1">
        <f t="shared" si="4"/>
        <v>28931</v>
      </c>
      <c r="P82" s="1" t="str">
        <f t="shared" si="4"/>
        <v/>
      </c>
      <c r="Q82" s="1" t="str">
        <f t="shared" si="4"/>
        <v/>
      </c>
      <c r="R82" s="1" t="str">
        <f t="shared" si="4"/>
        <v/>
      </c>
      <c r="S82" s="1" t="str">
        <f t="shared" si="4"/>
        <v/>
      </c>
    </row>
    <row r="83" spans="1:20" x14ac:dyDescent="0.25">
      <c r="A83" t="s">
        <v>92</v>
      </c>
      <c r="B83" s="1">
        <v>12800</v>
      </c>
      <c r="C83">
        <v>10</v>
      </c>
      <c r="E83" s="1" t="str">
        <f t="shared" si="4"/>
        <v/>
      </c>
      <c r="F83" s="1" t="str">
        <f t="shared" si="4"/>
        <v/>
      </c>
      <c r="G83" s="1" t="str">
        <f t="shared" si="4"/>
        <v/>
      </c>
      <c r="H83" s="1" t="str">
        <f t="shared" si="4"/>
        <v/>
      </c>
      <c r="I83" s="1" t="str">
        <f t="shared" si="4"/>
        <v/>
      </c>
      <c r="J83" s="1" t="str">
        <f t="shared" si="4"/>
        <v/>
      </c>
      <c r="K83" s="1" t="str">
        <f t="shared" si="4"/>
        <v/>
      </c>
      <c r="L83" s="1" t="str">
        <f t="shared" si="4"/>
        <v/>
      </c>
      <c r="M83" s="1" t="str">
        <f t="shared" si="4"/>
        <v/>
      </c>
      <c r="N83" s="1">
        <f t="shared" si="4"/>
        <v>12800</v>
      </c>
      <c r="O83" s="1" t="str">
        <f t="shared" si="4"/>
        <v/>
      </c>
      <c r="P83" s="1" t="str">
        <f t="shared" si="4"/>
        <v/>
      </c>
      <c r="Q83" s="1" t="str">
        <f t="shared" si="4"/>
        <v/>
      </c>
      <c r="R83" s="1" t="str">
        <f t="shared" si="4"/>
        <v/>
      </c>
      <c r="S83" s="1" t="str">
        <f t="shared" si="4"/>
        <v/>
      </c>
    </row>
    <row r="84" spans="1:20" x14ac:dyDescent="0.25">
      <c r="A84" s="2" t="s">
        <v>23</v>
      </c>
      <c r="B84" s="1">
        <v>242337</v>
      </c>
      <c r="C84" t="s">
        <v>923</v>
      </c>
      <c r="E84" s="1" t="str">
        <f t="shared" si="4"/>
        <v/>
      </c>
      <c r="F84" s="1" t="str">
        <f t="shared" si="4"/>
        <v/>
      </c>
      <c r="G84" s="1" t="str">
        <f t="shared" si="4"/>
        <v/>
      </c>
      <c r="H84" s="1" t="str">
        <f t="shared" si="4"/>
        <v/>
      </c>
      <c r="I84" s="1" t="str">
        <f t="shared" si="4"/>
        <v/>
      </c>
      <c r="J84" s="1" t="str">
        <f t="shared" si="4"/>
        <v/>
      </c>
      <c r="K84" s="1" t="str">
        <f t="shared" si="4"/>
        <v/>
      </c>
      <c r="L84" s="1" t="str">
        <f t="shared" si="4"/>
        <v/>
      </c>
      <c r="M84" s="1" t="str">
        <f t="shared" si="4"/>
        <v/>
      </c>
      <c r="N84" s="1" t="str">
        <f t="shared" si="4"/>
        <v/>
      </c>
      <c r="O84" s="1" t="str">
        <f t="shared" si="4"/>
        <v/>
      </c>
      <c r="P84" s="1" t="str">
        <f t="shared" si="4"/>
        <v/>
      </c>
      <c r="Q84" s="1">
        <f>Warren!E36</f>
        <v>124305</v>
      </c>
      <c r="R84" s="1">
        <f>Warren!F36</f>
        <v>118032</v>
      </c>
      <c r="S84" s="1" t="str">
        <f t="shared" si="4"/>
        <v/>
      </c>
    </row>
    <row r="85" spans="1:20" x14ac:dyDescent="0.25">
      <c r="A85" t="s">
        <v>93</v>
      </c>
      <c r="B85" s="1">
        <v>59771</v>
      </c>
      <c r="C85">
        <v>10</v>
      </c>
      <c r="E85" s="1" t="str">
        <f t="shared" ref="E85:S89" si="5">IF($C85=E$1,$B85,"")</f>
        <v/>
      </c>
      <c r="F85" s="1" t="str">
        <f t="shared" si="5"/>
        <v/>
      </c>
      <c r="G85" s="1" t="str">
        <f t="shared" si="5"/>
        <v/>
      </c>
      <c r="H85" s="1" t="str">
        <f t="shared" si="5"/>
        <v/>
      </c>
      <c r="I85" s="1" t="str">
        <f t="shared" si="5"/>
        <v/>
      </c>
      <c r="J85" s="1" t="str">
        <f t="shared" si="5"/>
        <v/>
      </c>
      <c r="K85" s="1" t="str">
        <f t="shared" si="5"/>
        <v/>
      </c>
      <c r="L85" s="1" t="str">
        <f t="shared" si="5"/>
        <v/>
      </c>
      <c r="M85" s="1" t="str">
        <f t="shared" si="5"/>
        <v/>
      </c>
      <c r="N85" s="1">
        <f t="shared" si="5"/>
        <v>59771</v>
      </c>
      <c r="O85" s="1" t="str">
        <f t="shared" si="5"/>
        <v/>
      </c>
      <c r="P85" s="1" t="str">
        <f t="shared" si="5"/>
        <v/>
      </c>
      <c r="Q85" s="1" t="str">
        <f t="shared" si="5"/>
        <v/>
      </c>
      <c r="R85" s="1" t="str">
        <f t="shared" si="5"/>
        <v/>
      </c>
      <c r="S85" s="1" t="str">
        <f t="shared" si="5"/>
        <v/>
      </c>
    </row>
    <row r="86" spans="1:20" x14ac:dyDescent="0.25">
      <c r="A86" t="s">
        <v>94</v>
      </c>
      <c r="B86" s="1">
        <v>116894</v>
      </c>
      <c r="C86">
        <v>2</v>
      </c>
      <c r="E86" s="1" t="str">
        <f t="shared" si="5"/>
        <v/>
      </c>
      <c r="F86" s="1">
        <f t="shared" si="5"/>
        <v>116894</v>
      </c>
      <c r="G86" s="1" t="str">
        <f t="shared" si="5"/>
        <v/>
      </c>
      <c r="H86" s="1" t="str">
        <f t="shared" si="5"/>
        <v/>
      </c>
      <c r="I86" s="1" t="str">
        <f t="shared" si="5"/>
        <v/>
      </c>
      <c r="J86" s="1" t="str">
        <f t="shared" si="5"/>
        <v/>
      </c>
      <c r="K86" s="1" t="str">
        <f t="shared" si="5"/>
        <v/>
      </c>
      <c r="L86" s="1" t="str">
        <f t="shared" si="5"/>
        <v/>
      </c>
      <c r="M86" s="1" t="str">
        <f t="shared" si="5"/>
        <v/>
      </c>
      <c r="N86" s="1" t="str">
        <f t="shared" si="5"/>
        <v/>
      </c>
      <c r="O86" s="1" t="str">
        <f t="shared" si="5"/>
        <v/>
      </c>
      <c r="P86" s="1" t="str">
        <f t="shared" si="5"/>
        <v/>
      </c>
      <c r="Q86" s="1" t="str">
        <f t="shared" si="5"/>
        <v/>
      </c>
      <c r="R86" s="1" t="str">
        <f t="shared" si="5"/>
        <v/>
      </c>
      <c r="S86" s="1" t="str">
        <f t="shared" si="5"/>
        <v/>
      </c>
    </row>
    <row r="87" spans="1:20" x14ac:dyDescent="0.25">
      <c r="A87" t="s">
        <v>95</v>
      </c>
      <c r="B87" s="1">
        <v>37102</v>
      </c>
      <c r="C87">
        <v>11</v>
      </c>
      <c r="E87" s="1" t="str">
        <f t="shared" si="5"/>
        <v/>
      </c>
      <c r="F87" s="1" t="str">
        <f t="shared" si="5"/>
        <v/>
      </c>
      <c r="G87" s="1" t="str">
        <f t="shared" si="5"/>
        <v/>
      </c>
      <c r="H87" s="1" t="str">
        <f t="shared" si="5"/>
        <v/>
      </c>
      <c r="I87" s="1" t="str">
        <f t="shared" si="5"/>
        <v/>
      </c>
      <c r="J87" s="1" t="str">
        <f t="shared" si="5"/>
        <v/>
      </c>
      <c r="K87" s="1" t="str">
        <f t="shared" si="5"/>
        <v/>
      </c>
      <c r="L87" s="1" t="str">
        <f t="shared" si="5"/>
        <v/>
      </c>
      <c r="M87" s="1" t="str">
        <f t="shared" si="5"/>
        <v/>
      </c>
      <c r="N87" s="1" t="str">
        <f t="shared" si="5"/>
        <v/>
      </c>
      <c r="O87" s="1">
        <f t="shared" si="5"/>
        <v>37102</v>
      </c>
      <c r="P87" s="1" t="str">
        <f t="shared" si="5"/>
        <v/>
      </c>
      <c r="Q87" s="1" t="str">
        <f t="shared" si="5"/>
        <v/>
      </c>
      <c r="R87" s="1" t="str">
        <f t="shared" si="5"/>
        <v/>
      </c>
      <c r="S87" s="1" t="str">
        <f t="shared" si="5"/>
        <v/>
      </c>
    </row>
    <row r="88" spans="1:20" x14ac:dyDescent="0.25">
      <c r="A88" t="s">
        <v>96</v>
      </c>
      <c r="B88" s="1">
        <v>132248</v>
      </c>
      <c r="C88">
        <v>3</v>
      </c>
      <c r="E88" s="1" t="str">
        <f t="shared" si="5"/>
        <v/>
      </c>
      <c r="F88" s="1" t="str">
        <f t="shared" si="5"/>
        <v/>
      </c>
      <c r="G88" s="1">
        <f t="shared" si="5"/>
        <v>132248</v>
      </c>
      <c r="H88" s="1" t="str">
        <f t="shared" si="5"/>
        <v/>
      </c>
      <c r="I88" s="1" t="str">
        <f t="shared" si="5"/>
        <v/>
      </c>
      <c r="J88" s="1" t="str">
        <f t="shared" si="5"/>
        <v/>
      </c>
      <c r="K88" s="1" t="str">
        <f t="shared" si="5"/>
        <v/>
      </c>
      <c r="L88" s="1" t="str">
        <f t="shared" si="5"/>
        <v/>
      </c>
      <c r="M88" s="1" t="str">
        <f t="shared" si="5"/>
        <v/>
      </c>
      <c r="N88" s="1" t="str">
        <f t="shared" si="5"/>
        <v/>
      </c>
      <c r="O88" s="1" t="str">
        <f t="shared" si="5"/>
        <v/>
      </c>
      <c r="P88" s="1" t="str">
        <f t="shared" si="5"/>
        <v/>
      </c>
      <c r="Q88" s="1" t="str">
        <f t="shared" si="5"/>
        <v/>
      </c>
      <c r="R88" s="1" t="str">
        <f t="shared" si="5"/>
        <v/>
      </c>
      <c r="S88" s="1" t="str">
        <f t="shared" si="5"/>
        <v/>
      </c>
    </row>
    <row r="89" spans="1:20" x14ac:dyDescent="0.25">
      <c r="A89" t="s">
        <v>97</v>
      </c>
      <c r="B89" s="1">
        <v>21900</v>
      </c>
      <c r="C89">
        <v>11</v>
      </c>
      <c r="E89" s="1" t="str">
        <f t="shared" si="5"/>
        <v/>
      </c>
      <c r="F89" s="1" t="str">
        <f t="shared" si="5"/>
        <v/>
      </c>
      <c r="G89" s="1" t="str">
        <f t="shared" si="5"/>
        <v/>
      </c>
      <c r="H89" s="1" t="str">
        <f t="shared" si="5"/>
        <v/>
      </c>
      <c r="I89" s="1" t="str">
        <f t="shared" si="5"/>
        <v/>
      </c>
      <c r="J89" s="1" t="str">
        <f t="shared" si="5"/>
        <v/>
      </c>
      <c r="K89" s="1" t="str">
        <f t="shared" si="5"/>
        <v/>
      </c>
      <c r="L89" s="1" t="str">
        <f t="shared" si="5"/>
        <v/>
      </c>
      <c r="M89" s="1" t="str">
        <f t="shared" si="5"/>
        <v/>
      </c>
      <c r="N89" s="1" t="str">
        <f t="shared" si="5"/>
        <v/>
      </c>
      <c r="O89" s="1">
        <f t="shared" si="5"/>
        <v>21900</v>
      </c>
      <c r="P89" s="1" t="str">
        <f t="shared" si="5"/>
        <v/>
      </c>
      <c r="Q89" s="1" t="str">
        <f t="shared" si="5"/>
        <v/>
      </c>
      <c r="R89" s="1" t="str">
        <f t="shared" si="5"/>
        <v/>
      </c>
      <c r="S89" s="1" t="str">
        <f t="shared" si="5"/>
        <v/>
      </c>
    </row>
    <row r="90" spans="1:20" x14ac:dyDescent="0.25">
      <c r="B90" s="1">
        <f>SUM(B2:B89)</f>
        <v>11799448</v>
      </c>
      <c r="D90" s="14" t="s">
        <v>417</v>
      </c>
      <c r="E90" s="1">
        <f t="shared" ref="E90:S90" si="6">SUM(E2:E89)</f>
        <v>786631</v>
      </c>
      <c r="F90" s="1">
        <f t="shared" si="6"/>
        <v>786630</v>
      </c>
      <c r="G90" s="1">
        <f t="shared" si="6"/>
        <v>786630</v>
      </c>
      <c r="H90" s="1">
        <f t="shared" si="6"/>
        <v>786631</v>
      </c>
      <c r="I90" s="1">
        <f t="shared" si="6"/>
        <v>786631</v>
      </c>
      <c r="J90" s="1">
        <f t="shared" si="6"/>
        <v>786630</v>
      </c>
      <c r="K90" s="1">
        <f t="shared" si="6"/>
        <v>786629</v>
      </c>
      <c r="L90" s="1">
        <f t="shared" si="6"/>
        <v>786631</v>
      </c>
      <c r="M90" s="1">
        <f t="shared" si="6"/>
        <v>786629</v>
      </c>
      <c r="N90" s="1">
        <f t="shared" si="6"/>
        <v>786629</v>
      </c>
      <c r="O90" s="1">
        <f t="shared" si="6"/>
        <v>786629</v>
      </c>
      <c r="P90" s="1">
        <f t="shared" si="6"/>
        <v>786630</v>
      </c>
      <c r="Q90" s="1">
        <f t="shared" si="6"/>
        <v>786629</v>
      </c>
      <c r="R90" s="1">
        <f t="shared" si="6"/>
        <v>786630</v>
      </c>
      <c r="S90" s="1">
        <f t="shared" si="6"/>
        <v>786629</v>
      </c>
      <c r="T90" s="1"/>
    </row>
    <row r="91" spans="1:20" x14ac:dyDescent="0.25">
      <c r="B91">
        <f>B90/15</f>
        <v>786629.8666666667</v>
      </c>
      <c r="D91" s="13" t="s">
        <v>418</v>
      </c>
      <c r="E91" s="1">
        <f>E90-ROUND($B91,0)</f>
        <v>1</v>
      </c>
      <c r="F91" s="1">
        <f t="shared" ref="F91:S91" si="7">F90-ROUND($B91,0)</f>
        <v>0</v>
      </c>
      <c r="G91" s="1">
        <f t="shared" si="7"/>
        <v>0</v>
      </c>
      <c r="H91" s="1">
        <f t="shared" si="7"/>
        <v>1</v>
      </c>
      <c r="I91" s="1">
        <f t="shared" si="7"/>
        <v>1</v>
      </c>
      <c r="J91" s="1">
        <f t="shared" si="7"/>
        <v>0</v>
      </c>
      <c r="K91" s="1">
        <f t="shared" si="7"/>
        <v>-1</v>
      </c>
      <c r="L91" s="1">
        <f t="shared" si="7"/>
        <v>1</v>
      </c>
      <c r="M91" s="1">
        <f t="shared" si="7"/>
        <v>-1</v>
      </c>
      <c r="N91" s="1">
        <f t="shared" si="7"/>
        <v>-1</v>
      </c>
      <c r="O91" s="1">
        <f t="shared" si="7"/>
        <v>-1</v>
      </c>
      <c r="P91" s="1">
        <f t="shared" si="7"/>
        <v>0</v>
      </c>
      <c r="Q91" s="1">
        <f t="shared" si="7"/>
        <v>-1</v>
      </c>
      <c r="R91" s="1">
        <f t="shared" si="7"/>
        <v>0</v>
      </c>
      <c r="S91" s="1">
        <f t="shared" si="7"/>
        <v>-1</v>
      </c>
      <c r="T91" s="1"/>
    </row>
    <row r="93" spans="1:20" x14ac:dyDescent="0.25">
      <c r="B93" s="31"/>
      <c r="D93" s="13" t="s">
        <v>420</v>
      </c>
      <c r="E93">
        <v>814396</v>
      </c>
      <c r="F93">
        <v>789711</v>
      </c>
      <c r="G93">
        <v>781122</v>
      </c>
      <c r="H93">
        <v>800155</v>
      </c>
      <c r="I93">
        <v>778421</v>
      </c>
      <c r="J93">
        <v>805082</v>
      </c>
      <c r="K93">
        <v>786472</v>
      </c>
      <c r="L93">
        <v>783211</v>
      </c>
      <c r="M93">
        <v>783261</v>
      </c>
      <c r="N93">
        <v>777734</v>
      </c>
      <c r="O93">
        <v>759878</v>
      </c>
      <c r="P93">
        <v>750922</v>
      </c>
      <c r="Q93">
        <v>815498</v>
      </c>
      <c r="R93">
        <v>802566</v>
      </c>
      <c r="S93">
        <v>771019</v>
      </c>
    </row>
    <row r="94" spans="1:20" x14ac:dyDescent="0.25">
      <c r="D94" s="13" t="s">
        <v>419</v>
      </c>
      <c r="E94" s="1">
        <f>E93-E90</f>
        <v>27765</v>
      </c>
      <c r="F94" s="1">
        <f t="shared" ref="F94:S94" si="8">F93-F90</f>
        <v>3081</v>
      </c>
      <c r="G94" s="1">
        <f t="shared" si="8"/>
        <v>-5508</v>
      </c>
      <c r="H94" s="1">
        <f t="shared" si="8"/>
        <v>13524</v>
      </c>
      <c r="I94" s="1">
        <f t="shared" si="8"/>
        <v>-8210</v>
      </c>
      <c r="J94" s="1">
        <f t="shared" si="8"/>
        <v>18452</v>
      </c>
      <c r="K94" s="1">
        <f t="shared" si="8"/>
        <v>-157</v>
      </c>
      <c r="L94" s="1">
        <f t="shared" si="8"/>
        <v>-3420</v>
      </c>
      <c r="M94" s="1">
        <f t="shared" si="8"/>
        <v>-3368</v>
      </c>
      <c r="N94" s="1">
        <f t="shared" si="8"/>
        <v>-8895</v>
      </c>
      <c r="O94" s="1">
        <f t="shared" si="8"/>
        <v>-26751</v>
      </c>
      <c r="P94" s="1">
        <f t="shared" si="8"/>
        <v>-35708</v>
      </c>
      <c r="Q94" s="1">
        <f t="shared" si="8"/>
        <v>28869</v>
      </c>
      <c r="R94" s="1">
        <f t="shared" si="8"/>
        <v>15936</v>
      </c>
      <c r="S94" s="1">
        <f t="shared" si="8"/>
        <v>-15610</v>
      </c>
      <c r="T94" s="1"/>
    </row>
    <row r="95" spans="1:20" x14ac:dyDescent="0.25">
      <c r="J95" s="1"/>
      <c r="M95" s="1"/>
    </row>
  </sheetData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"/>
  <sheetViews>
    <sheetView workbookViewId="0">
      <selection activeCell="O52" sqref="O52"/>
    </sheetView>
  </sheetViews>
  <sheetFormatPr defaultRowHeight="15" x14ac:dyDescent="0.25"/>
  <cols>
    <col min="1" max="1" width="22" bestFit="1" customWidth="1"/>
    <col min="2" max="2" width="9.5703125" bestFit="1" customWidth="1"/>
    <col min="3" max="3" width="10.7109375" style="1" bestFit="1" customWidth="1"/>
    <col min="4" max="4" width="7.28515625" style="1" bestFit="1" customWidth="1"/>
    <col min="5" max="6" width="19.140625" bestFit="1" customWidth="1"/>
    <col min="11" max="11" width="8.140625" bestFit="1" customWidth="1"/>
    <col min="12" max="12" width="10.7109375" bestFit="1" customWidth="1"/>
    <col min="13" max="13" width="8.140625" bestFit="1" customWidth="1"/>
    <col min="15" max="15" width="16.140625" style="4" bestFit="1" customWidth="1"/>
    <col min="16" max="16" width="10.7109375" bestFit="1" customWidth="1"/>
  </cols>
  <sheetData>
    <row r="1" spans="1:17" x14ac:dyDescent="0.25">
      <c r="A1" s="1">
        <f>Sheet1!B19</f>
        <v>1264817</v>
      </c>
      <c r="E1">
        <v>1</v>
      </c>
      <c r="F1">
        <v>5</v>
      </c>
      <c r="K1" s="42" t="s">
        <v>526</v>
      </c>
      <c r="L1" s="42"/>
      <c r="M1" s="42"/>
      <c r="O1" s="42" t="s">
        <v>578</v>
      </c>
      <c r="P1" s="42"/>
      <c r="Q1" s="42"/>
    </row>
    <row r="2" spans="1:17" x14ac:dyDescent="0.25">
      <c r="A2" s="34" t="s">
        <v>108</v>
      </c>
      <c r="B2" s="34" t="s">
        <v>109</v>
      </c>
      <c r="C2" s="35" t="s">
        <v>98</v>
      </c>
      <c r="D2" s="35" t="s">
        <v>110</v>
      </c>
      <c r="E2" s="34" t="s">
        <v>872</v>
      </c>
      <c r="F2" s="34" t="s">
        <v>873</v>
      </c>
      <c r="K2" t="s">
        <v>210</v>
      </c>
      <c r="L2" t="s">
        <v>98</v>
      </c>
      <c r="M2" t="s">
        <v>110</v>
      </c>
      <c r="O2" s="4" t="s">
        <v>224</v>
      </c>
      <c r="P2" t="s">
        <v>98</v>
      </c>
      <c r="Q2" t="s">
        <v>110</v>
      </c>
    </row>
    <row r="3" spans="1:17" x14ac:dyDescent="0.25">
      <c r="A3" s="15" t="s">
        <v>115</v>
      </c>
      <c r="B3" s="15" t="s">
        <v>111</v>
      </c>
      <c r="C3" s="16">
        <v>16163</v>
      </c>
      <c r="D3" s="16">
        <v>1</v>
      </c>
      <c r="E3" s="16">
        <f t="shared" ref="E3:F27" si="0">IF($D3=E$1,$C3,"")</f>
        <v>16163</v>
      </c>
      <c r="F3" s="16" t="str">
        <f t="shared" si="0"/>
        <v/>
      </c>
      <c r="K3" t="s">
        <v>527</v>
      </c>
      <c r="L3">
        <v>1514</v>
      </c>
      <c r="M3">
        <v>5</v>
      </c>
      <c r="O3" s="4">
        <v>390351776081008</v>
      </c>
      <c r="P3">
        <v>47</v>
      </c>
      <c r="Q3">
        <v>1</v>
      </c>
    </row>
    <row r="4" spans="1:17" x14ac:dyDescent="0.25">
      <c r="A4" s="15" t="s">
        <v>116</v>
      </c>
      <c r="B4" s="15" t="s">
        <v>111</v>
      </c>
      <c r="C4" s="16">
        <v>14040</v>
      </c>
      <c r="D4" s="16">
        <v>5</v>
      </c>
      <c r="E4" s="16" t="str">
        <f t="shared" si="0"/>
        <v/>
      </c>
      <c r="F4" s="16">
        <f t="shared" si="0"/>
        <v>14040</v>
      </c>
      <c r="K4" t="s">
        <v>528</v>
      </c>
      <c r="L4">
        <v>1866</v>
      </c>
      <c r="M4">
        <v>5</v>
      </c>
      <c r="O4" s="4">
        <v>390351776081009</v>
      </c>
      <c r="P4">
        <v>647</v>
      </c>
      <c r="Q4">
        <v>1</v>
      </c>
    </row>
    <row r="5" spans="1:17" x14ac:dyDescent="0.25">
      <c r="A5" s="15" t="s">
        <v>117</v>
      </c>
      <c r="B5" s="15" t="s">
        <v>111</v>
      </c>
      <c r="C5" s="16">
        <v>13149</v>
      </c>
      <c r="D5" s="16">
        <v>5</v>
      </c>
      <c r="E5" s="16" t="str">
        <f t="shared" si="0"/>
        <v/>
      </c>
      <c r="F5" s="16">
        <f t="shared" si="0"/>
        <v>13149</v>
      </c>
      <c r="K5" t="s">
        <v>529</v>
      </c>
      <c r="L5">
        <v>1917</v>
      </c>
      <c r="M5">
        <v>5</v>
      </c>
      <c r="O5" s="4">
        <v>390351775012002</v>
      </c>
      <c r="P5">
        <v>92</v>
      </c>
      <c r="Q5">
        <v>5</v>
      </c>
    </row>
    <row r="6" spans="1:17" x14ac:dyDescent="0.25">
      <c r="A6" s="15" t="s">
        <v>118</v>
      </c>
      <c r="B6" s="15" t="s">
        <v>111</v>
      </c>
      <c r="C6" s="16">
        <v>11020</v>
      </c>
      <c r="D6" s="16">
        <v>5</v>
      </c>
      <c r="E6" s="16" t="str">
        <f t="shared" si="0"/>
        <v/>
      </c>
      <c r="F6" s="16">
        <f t="shared" si="0"/>
        <v>11020</v>
      </c>
      <c r="K6" t="s">
        <v>530</v>
      </c>
      <c r="L6">
        <v>1796</v>
      </c>
      <c r="M6">
        <v>5</v>
      </c>
      <c r="O6" s="4">
        <v>390351775012003</v>
      </c>
      <c r="P6">
        <v>123</v>
      </c>
      <c r="Q6">
        <v>5</v>
      </c>
    </row>
    <row r="7" spans="1:17" x14ac:dyDescent="0.25">
      <c r="A7" s="15" t="s">
        <v>119</v>
      </c>
      <c r="B7" s="15" t="s">
        <v>111</v>
      </c>
      <c r="C7" s="16">
        <v>18545</v>
      </c>
      <c r="D7" s="16">
        <v>1</v>
      </c>
      <c r="E7" s="16">
        <f t="shared" si="0"/>
        <v>18545</v>
      </c>
      <c r="F7" s="16" t="str">
        <f t="shared" si="0"/>
        <v/>
      </c>
      <c r="K7" t="s">
        <v>531</v>
      </c>
      <c r="L7">
        <v>2427</v>
      </c>
      <c r="M7">
        <v>5</v>
      </c>
      <c r="O7" s="4">
        <v>390351775012006</v>
      </c>
      <c r="P7">
        <v>93</v>
      </c>
      <c r="Q7">
        <v>5</v>
      </c>
    </row>
    <row r="8" spans="1:17" x14ac:dyDescent="0.25">
      <c r="A8" s="15" t="s">
        <v>120</v>
      </c>
      <c r="B8" s="15" t="s">
        <v>111</v>
      </c>
      <c r="C8" s="16">
        <v>13635</v>
      </c>
      <c r="D8" s="16">
        <v>5</v>
      </c>
      <c r="E8" s="16" t="str">
        <f t="shared" si="0"/>
        <v/>
      </c>
      <c r="F8" s="16">
        <f t="shared" si="0"/>
        <v>13635</v>
      </c>
      <c r="K8" t="s">
        <v>532</v>
      </c>
      <c r="L8">
        <v>1784</v>
      </c>
      <c r="M8">
        <v>5</v>
      </c>
      <c r="O8" s="4">
        <v>390351775012007</v>
      </c>
      <c r="P8">
        <v>169</v>
      </c>
      <c r="Q8">
        <v>5</v>
      </c>
    </row>
    <row r="9" spans="1:17" x14ac:dyDescent="0.25">
      <c r="A9" s="15" t="s">
        <v>121</v>
      </c>
      <c r="B9" s="15" t="s">
        <v>111</v>
      </c>
      <c r="C9" s="16">
        <v>19936</v>
      </c>
      <c r="D9" s="16">
        <v>5</v>
      </c>
      <c r="E9" s="16" t="str">
        <f t="shared" si="0"/>
        <v/>
      </c>
      <c r="F9" s="16">
        <f t="shared" si="0"/>
        <v>19936</v>
      </c>
      <c r="K9" t="s">
        <v>533</v>
      </c>
      <c r="L9">
        <v>1700</v>
      </c>
      <c r="M9">
        <v>5</v>
      </c>
      <c r="O9" s="4">
        <v>390351775012001</v>
      </c>
      <c r="P9">
        <v>79</v>
      </c>
      <c r="Q9">
        <v>5</v>
      </c>
    </row>
    <row r="10" spans="1:17" x14ac:dyDescent="0.25">
      <c r="A10" s="15" t="s">
        <v>171</v>
      </c>
      <c r="B10" s="15" t="s">
        <v>111</v>
      </c>
      <c r="C10" s="16">
        <v>18595</v>
      </c>
      <c r="D10" s="16">
        <v>1</v>
      </c>
      <c r="E10" s="16">
        <f t="shared" si="0"/>
        <v>18595</v>
      </c>
      <c r="F10" s="16" t="str">
        <f t="shared" si="0"/>
        <v/>
      </c>
      <c r="K10" t="s">
        <v>534</v>
      </c>
      <c r="L10">
        <v>1333</v>
      </c>
      <c r="M10">
        <v>5</v>
      </c>
      <c r="O10" s="4">
        <v>390351775012004</v>
      </c>
      <c r="P10">
        <v>53</v>
      </c>
      <c r="Q10">
        <v>5</v>
      </c>
    </row>
    <row r="11" spans="1:17" x14ac:dyDescent="0.25">
      <c r="A11" s="15" t="s">
        <v>122</v>
      </c>
      <c r="B11" s="15" t="s">
        <v>111</v>
      </c>
      <c r="C11" s="16">
        <v>11359</v>
      </c>
      <c r="D11" s="16">
        <v>1</v>
      </c>
      <c r="E11" s="16">
        <f t="shared" si="0"/>
        <v>11359</v>
      </c>
      <c r="F11" s="16" t="str">
        <f t="shared" si="0"/>
        <v/>
      </c>
      <c r="K11" s="2" t="s">
        <v>535</v>
      </c>
      <c r="L11">
        <v>1646</v>
      </c>
      <c r="M11" t="s">
        <v>99</v>
      </c>
      <c r="O11" s="4">
        <v>390351775012005</v>
      </c>
      <c r="P11">
        <v>80</v>
      </c>
      <c r="Q11">
        <v>5</v>
      </c>
    </row>
    <row r="12" spans="1:17" x14ac:dyDescent="0.25">
      <c r="A12" s="15" t="s">
        <v>7</v>
      </c>
      <c r="B12" s="15" t="s">
        <v>111</v>
      </c>
      <c r="C12" s="16">
        <v>372624</v>
      </c>
      <c r="D12" s="16">
        <v>1</v>
      </c>
      <c r="E12" s="16">
        <f t="shared" si="0"/>
        <v>372624</v>
      </c>
      <c r="F12" s="16" t="str">
        <f t="shared" si="0"/>
        <v/>
      </c>
      <c r="K12" t="s">
        <v>577</v>
      </c>
      <c r="L12">
        <v>1558</v>
      </c>
      <c r="M12">
        <v>5</v>
      </c>
      <c r="O12" s="4">
        <v>390351775012008</v>
      </c>
      <c r="P12">
        <v>51</v>
      </c>
      <c r="Q12">
        <v>5</v>
      </c>
    </row>
    <row r="13" spans="1:17" x14ac:dyDescent="0.25">
      <c r="A13" s="15" t="s">
        <v>123</v>
      </c>
      <c r="B13" s="15" t="s">
        <v>111</v>
      </c>
      <c r="C13" s="16">
        <v>45312</v>
      </c>
      <c r="D13" s="16">
        <v>5</v>
      </c>
      <c r="E13" s="16" t="str">
        <f t="shared" si="0"/>
        <v/>
      </c>
      <c r="F13" s="16">
        <f t="shared" si="0"/>
        <v>45312</v>
      </c>
      <c r="K13" t="s">
        <v>536</v>
      </c>
      <c r="L13">
        <v>1739</v>
      </c>
      <c r="M13">
        <v>5</v>
      </c>
      <c r="O13" s="4">
        <v>390351775012000</v>
      </c>
      <c r="P13">
        <v>212</v>
      </c>
      <c r="Q13">
        <v>5</v>
      </c>
    </row>
    <row r="14" spans="1:17" x14ac:dyDescent="0.25">
      <c r="A14" s="15" t="s">
        <v>124</v>
      </c>
      <c r="B14" s="15" t="s">
        <v>111</v>
      </c>
      <c r="C14" s="16">
        <v>13792</v>
      </c>
      <c r="D14" s="16">
        <v>5</v>
      </c>
      <c r="E14" s="16" t="str">
        <f t="shared" si="0"/>
        <v/>
      </c>
      <c r="F14" s="16">
        <f t="shared" si="0"/>
        <v>13792</v>
      </c>
      <c r="K14" t="s">
        <v>537</v>
      </c>
      <c r="L14">
        <v>1580</v>
      </c>
      <c r="M14">
        <v>5</v>
      </c>
      <c r="O14" s="4" t="s">
        <v>579</v>
      </c>
      <c r="P14">
        <f>SUM(P3:P4)</f>
        <v>694</v>
      </c>
    </row>
    <row r="15" spans="1:17" x14ac:dyDescent="0.25">
      <c r="A15" s="15" t="s">
        <v>125</v>
      </c>
      <c r="B15" s="15" t="s">
        <v>111</v>
      </c>
      <c r="C15" s="16">
        <v>49692</v>
      </c>
      <c r="D15" s="16">
        <v>5</v>
      </c>
      <c r="E15" s="16" t="str">
        <f t="shared" si="0"/>
        <v/>
      </c>
      <c r="F15" s="16">
        <f t="shared" si="0"/>
        <v>49692</v>
      </c>
      <c r="K15" t="s">
        <v>538</v>
      </c>
      <c r="L15">
        <v>1385</v>
      </c>
      <c r="M15">
        <v>5</v>
      </c>
      <c r="O15" s="4" t="s">
        <v>580</v>
      </c>
      <c r="P15">
        <f>SUM(P5:P13)</f>
        <v>952</v>
      </c>
    </row>
    <row r="16" spans="1:17" x14ac:dyDescent="0.25">
      <c r="A16" s="15" t="s">
        <v>170</v>
      </c>
      <c r="B16" s="15" t="s">
        <v>111</v>
      </c>
      <c r="C16" s="16">
        <v>17291</v>
      </c>
      <c r="D16" s="16">
        <v>1</v>
      </c>
      <c r="E16" s="16">
        <f t="shared" si="0"/>
        <v>17291</v>
      </c>
      <c r="F16" s="16" t="str">
        <f t="shared" si="0"/>
        <v/>
      </c>
      <c r="K16" t="s">
        <v>539</v>
      </c>
      <c r="L16">
        <v>1240</v>
      </c>
      <c r="M16">
        <v>5</v>
      </c>
    </row>
    <row r="17" spans="1:17" x14ac:dyDescent="0.25">
      <c r="A17" s="15" t="s">
        <v>126</v>
      </c>
      <c r="B17" s="15" t="s">
        <v>111</v>
      </c>
      <c r="C17" s="16">
        <v>29781</v>
      </c>
      <c r="D17" s="16">
        <v>5</v>
      </c>
      <c r="E17" s="16" t="str">
        <f t="shared" si="0"/>
        <v/>
      </c>
      <c r="F17" s="16">
        <f t="shared" si="0"/>
        <v>29781</v>
      </c>
      <c r="K17" s="2" t="s">
        <v>540</v>
      </c>
      <c r="L17">
        <v>1266</v>
      </c>
      <c r="M17" t="s">
        <v>99</v>
      </c>
      <c r="O17" s="42" t="s">
        <v>581</v>
      </c>
      <c r="P17" s="42"/>
      <c r="Q17" s="42"/>
    </row>
    <row r="18" spans="1:17" x14ac:dyDescent="0.25">
      <c r="A18" s="15" t="s">
        <v>127</v>
      </c>
      <c r="B18" s="15" t="s">
        <v>111</v>
      </c>
      <c r="C18" s="16">
        <v>8719</v>
      </c>
      <c r="D18" s="16">
        <v>5</v>
      </c>
      <c r="E18" s="16" t="str">
        <f t="shared" si="0"/>
        <v/>
      </c>
      <c r="F18" s="16">
        <f t="shared" si="0"/>
        <v>8719</v>
      </c>
      <c r="K18" s="2" t="s">
        <v>541</v>
      </c>
      <c r="L18">
        <v>1261</v>
      </c>
      <c r="M18" t="s">
        <v>99</v>
      </c>
      <c r="O18" s="4" t="s">
        <v>224</v>
      </c>
      <c r="P18" t="s">
        <v>98</v>
      </c>
      <c r="Q18" t="s">
        <v>110</v>
      </c>
    </row>
    <row r="19" spans="1:17" x14ac:dyDescent="0.25">
      <c r="A19" s="15" t="s">
        <v>128</v>
      </c>
      <c r="B19" s="15" t="s">
        <v>111</v>
      </c>
      <c r="C19" s="16">
        <v>7584</v>
      </c>
      <c r="D19" s="16">
        <v>5</v>
      </c>
      <c r="E19" s="16" t="str">
        <f t="shared" si="0"/>
        <v/>
      </c>
      <c r="F19" s="16">
        <f t="shared" si="0"/>
        <v>7584</v>
      </c>
      <c r="K19" t="s">
        <v>542</v>
      </c>
      <c r="L19">
        <v>1385</v>
      </c>
      <c r="M19">
        <v>5</v>
      </c>
      <c r="O19" s="4">
        <v>390351776083002</v>
      </c>
      <c r="P19">
        <v>575</v>
      </c>
      <c r="Q19">
        <v>1</v>
      </c>
    </row>
    <row r="20" spans="1:17" x14ac:dyDescent="0.25">
      <c r="A20" s="15" t="s">
        <v>129</v>
      </c>
      <c r="B20" s="15" t="s">
        <v>111</v>
      </c>
      <c r="C20" s="16">
        <v>50942</v>
      </c>
      <c r="D20" s="16">
        <v>1</v>
      </c>
      <c r="E20" s="16">
        <f t="shared" si="0"/>
        <v>50942</v>
      </c>
      <c r="F20" s="16" t="str">
        <f t="shared" si="0"/>
        <v/>
      </c>
      <c r="K20" t="s">
        <v>543</v>
      </c>
      <c r="L20">
        <v>1257</v>
      </c>
      <c r="M20">
        <v>5</v>
      </c>
      <c r="O20" s="4">
        <v>390351776083003</v>
      </c>
      <c r="P20">
        <v>37</v>
      </c>
      <c r="Q20">
        <v>1</v>
      </c>
    </row>
    <row r="21" spans="1:17" x14ac:dyDescent="0.25">
      <c r="A21" s="15" t="s">
        <v>130</v>
      </c>
      <c r="B21" s="15" t="s">
        <v>111</v>
      </c>
      <c r="C21" s="16">
        <v>14050</v>
      </c>
      <c r="D21" s="16">
        <v>5</v>
      </c>
      <c r="E21" s="16" t="str">
        <f t="shared" si="0"/>
        <v/>
      </c>
      <c r="F21" s="16">
        <f t="shared" si="0"/>
        <v>14050</v>
      </c>
      <c r="K21" t="s">
        <v>544</v>
      </c>
      <c r="L21">
        <v>1496</v>
      </c>
      <c r="M21">
        <v>5</v>
      </c>
      <c r="O21" s="4">
        <v>390351776083005</v>
      </c>
      <c r="P21">
        <v>15</v>
      </c>
      <c r="Q21">
        <v>1</v>
      </c>
    </row>
    <row r="22" spans="1:17" x14ac:dyDescent="0.25">
      <c r="A22" s="15" t="s">
        <v>131</v>
      </c>
      <c r="B22" s="15" t="s">
        <v>111</v>
      </c>
      <c r="C22" s="16">
        <v>23701</v>
      </c>
      <c r="D22" s="16">
        <v>5</v>
      </c>
      <c r="E22" s="16" t="str">
        <f t="shared" si="0"/>
        <v/>
      </c>
      <c r="F22" s="16">
        <f t="shared" si="0"/>
        <v>23701</v>
      </c>
      <c r="K22" t="s">
        <v>545</v>
      </c>
      <c r="L22">
        <v>1757</v>
      </c>
      <c r="M22">
        <v>1</v>
      </c>
      <c r="O22" s="4">
        <v>390351776084001</v>
      </c>
      <c r="P22">
        <v>15</v>
      </c>
      <c r="Q22">
        <v>1</v>
      </c>
    </row>
    <row r="23" spans="1:17" x14ac:dyDescent="0.25">
      <c r="A23" s="15" t="s">
        <v>132</v>
      </c>
      <c r="B23" s="15" t="s">
        <v>111</v>
      </c>
      <c r="C23" s="16">
        <v>20351</v>
      </c>
      <c r="D23" s="16">
        <v>5</v>
      </c>
      <c r="E23" s="16" t="str">
        <f t="shared" si="0"/>
        <v/>
      </c>
      <c r="F23" s="16">
        <f t="shared" si="0"/>
        <v>20351</v>
      </c>
      <c r="K23" t="s">
        <v>546</v>
      </c>
      <c r="L23">
        <v>1287</v>
      </c>
      <c r="M23">
        <v>1</v>
      </c>
      <c r="O23" s="4">
        <v>390351776084002</v>
      </c>
      <c r="P23">
        <v>40</v>
      </c>
      <c r="Q23">
        <v>1</v>
      </c>
    </row>
    <row r="24" spans="1:17" x14ac:dyDescent="0.25">
      <c r="A24" s="15" t="s">
        <v>133</v>
      </c>
      <c r="B24" s="15" t="s">
        <v>111</v>
      </c>
      <c r="C24" s="16">
        <v>16004</v>
      </c>
      <c r="D24" s="16">
        <v>1</v>
      </c>
      <c r="E24" s="16">
        <f t="shared" si="0"/>
        <v>16004</v>
      </c>
      <c r="F24" s="16" t="str">
        <f t="shared" si="0"/>
        <v/>
      </c>
      <c r="K24" t="s">
        <v>547</v>
      </c>
      <c r="L24">
        <v>1313</v>
      </c>
      <c r="M24">
        <v>1</v>
      </c>
      <c r="O24" s="4">
        <v>390351776092004</v>
      </c>
      <c r="P24">
        <v>92</v>
      </c>
      <c r="Q24">
        <v>1</v>
      </c>
    </row>
    <row r="25" spans="1:17" x14ac:dyDescent="0.25">
      <c r="A25" s="15" t="s">
        <v>134</v>
      </c>
      <c r="B25" s="15" t="s">
        <v>111</v>
      </c>
      <c r="C25" s="16">
        <v>32442</v>
      </c>
      <c r="D25" s="16">
        <v>1</v>
      </c>
      <c r="E25" s="16">
        <f t="shared" si="0"/>
        <v>32442</v>
      </c>
      <c r="F25" s="16" t="str">
        <f t="shared" si="0"/>
        <v/>
      </c>
      <c r="K25" t="s">
        <v>548</v>
      </c>
      <c r="L25">
        <v>1718</v>
      </c>
      <c r="M25">
        <v>1</v>
      </c>
      <c r="O25" s="4">
        <v>390351775052001</v>
      </c>
      <c r="P25">
        <v>386</v>
      </c>
      <c r="Q25">
        <v>5</v>
      </c>
    </row>
    <row r="26" spans="1:17" x14ac:dyDescent="0.25">
      <c r="A26" s="15" t="s">
        <v>135</v>
      </c>
      <c r="B26" s="15" t="s">
        <v>111</v>
      </c>
      <c r="C26" s="16">
        <v>31322</v>
      </c>
      <c r="D26" s="16">
        <v>1</v>
      </c>
      <c r="E26" s="16">
        <f t="shared" si="0"/>
        <v>31322</v>
      </c>
      <c r="F26" s="16" t="str">
        <f t="shared" si="0"/>
        <v/>
      </c>
      <c r="K26" t="s">
        <v>549</v>
      </c>
      <c r="L26">
        <v>1510</v>
      </c>
      <c r="M26">
        <v>1</v>
      </c>
      <c r="O26" s="4">
        <v>390351775052008</v>
      </c>
      <c r="P26">
        <v>106</v>
      </c>
      <c r="Q26">
        <v>5</v>
      </c>
    </row>
    <row r="27" spans="1:17" x14ac:dyDescent="0.25">
      <c r="A27" s="15" t="s">
        <v>136</v>
      </c>
      <c r="B27" s="15" t="s">
        <v>111</v>
      </c>
      <c r="C27" s="16">
        <v>8582</v>
      </c>
      <c r="D27" s="16">
        <v>1</v>
      </c>
      <c r="E27" s="16">
        <f t="shared" si="0"/>
        <v>8582</v>
      </c>
      <c r="F27" s="16" t="str">
        <f t="shared" si="0"/>
        <v/>
      </c>
      <c r="K27" t="s">
        <v>550</v>
      </c>
      <c r="L27">
        <v>1690</v>
      </c>
      <c r="M27">
        <v>1</v>
      </c>
      <c r="O27" s="4" t="s">
        <v>582</v>
      </c>
      <c r="P27">
        <f>SUM(P19:P24)</f>
        <v>774</v>
      </c>
    </row>
    <row r="28" spans="1:17" x14ac:dyDescent="0.25">
      <c r="A28" s="36" t="s">
        <v>137</v>
      </c>
      <c r="B28" s="15" t="s">
        <v>111</v>
      </c>
      <c r="C28" s="16">
        <v>81146</v>
      </c>
      <c r="D28" s="16" t="s">
        <v>99</v>
      </c>
      <c r="E28" s="16">
        <f>SUM(L22:L53)+P43+P27+P14</f>
        <v>53381</v>
      </c>
      <c r="F28" s="16">
        <f>SUM(L3:L10,L12:L16,L19:L21,P15,P28,P44)</f>
        <v>27765</v>
      </c>
      <c r="G28" s="1"/>
      <c r="K28" t="s">
        <v>551</v>
      </c>
      <c r="L28">
        <v>1540</v>
      </c>
      <c r="M28">
        <v>1</v>
      </c>
      <c r="O28" s="4" t="s">
        <v>583</v>
      </c>
      <c r="P28">
        <f>SUM(P25:P26)</f>
        <v>492</v>
      </c>
    </row>
    <row r="29" spans="1:17" x14ac:dyDescent="0.25">
      <c r="A29" s="15" t="s">
        <v>138</v>
      </c>
      <c r="B29" s="15" t="s">
        <v>111</v>
      </c>
      <c r="C29" s="16">
        <v>20863</v>
      </c>
      <c r="D29" s="16">
        <v>1</v>
      </c>
      <c r="E29" s="16">
        <f t="shared" ref="E29:F48" si="1">IF($D29=E$1,$C29,"")</f>
        <v>20863</v>
      </c>
      <c r="F29" s="16" t="str">
        <f t="shared" si="1"/>
        <v/>
      </c>
      <c r="K29" t="s">
        <v>552</v>
      </c>
      <c r="L29">
        <v>1637</v>
      </c>
      <c r="M29">
        <v>1</v>
      </c>
    </row>
    <row r="30" spans="1:17" x14ac:dyDescent="0.25">
      <c r="A30" s="15" t="s">
        <v>139</v>
      </c>
      <c r="B30" s="15" t="s">
        <v>111</v>
      </c>
      <c r="C30" s="16">
        <v>6796</v>
      </c>
      <c r="D30" s="16">
        <v>5</v>
      </c>
      <c r="E30" s="16" t="str">
        <f t="shared" si="1"/>
        <v/>
      </c>
      <c r="F30" s="16">
        <f t="shared" si="1"/>
        <v>6796</v>
      </c>
      <c r="K30" t="s">
        <v>553</v>
      </c>
      <c r="L30">
        <v>2137</v>
      </c>
      <c r="M30">
        <v>1</v>
      </c>
      <c r="O30" s="42" t="s">
        <v>584</v>
      </c>
      <c r="P30" s="42"/>
      <c r="Q30" s="42"/>
    </row>
    <row r="31" spans="1:17" x14ac:dyDescent="0.25">
      <c r="A31" s="15" t="s">
        <v>140</v>
      </c>
      <c r="B31" s="15" t="s">
        <v>111</v>
      </c>
      <c r="C31" s="16">
        <v>10801</v>
      </c>
      <c r="D31" s="16">
        <v>5</v>
      </c>
      <c r="E31" s="16" t="str">
        <f t="shared" si="1"/>
        <v/>
      </c>
      <c r="F31" s="16">
        <f t="shared" si="1"/>
        <v>10801</v>
      </c>
      <c r="K31" t="s">
        <v>554</v>
      </c>
      <c r="L31">
        <v>1411</v>
      </c>
      <c r="M31">
        <v>1</v>
      </c>
      <c r="O31" s="4" t="s">
        <v>224</v>
      </c>
      <c r="P31" t="s">
        <v>98</v>
      </c>
      <c r="Q31" t="s">
        <v>110</v>
      </c>
    </row>
    <row r="32" spans="1:17" x14ac:dyDescent="0.25">
      <c r="A32" s="15" t="s">
        <v>141</v>
      </c>
      <c r="B32" s="15" t="s">
        <v>111</v>
      </c>
      <c r="C32" s="16">
        <v>21755</v>
      </c>
      <c r="D32" s="16">
        <v>1</v>
      </c>
      <c r="E32" s="16">
        <f t="shared" si="1"/>
        <v>21755</v>
      </c>
      <c r="F32" s="16" t="str">
        <f t="shared" si="1"/>
        <v/>
      </c>
      <c r="K32" t="s">
        <v>555</v>
      </c>
      <c r="L32">
        <v>1857</v>
      </c>
      <c r="M32">
        <v>1</v>
      </c>
      <c r="O32" s="4">
        <v>390351776092003</v>
      </c>
      <c r="P32">
        <v>126</v>
      </c>
      <c r="Q32">
        <v>1</v>
      </c>
    </row>
    <row r="33" spans="1:17" x14ac:dyDescent="0.25">
      <c r="A33" s="15" t="s">
        <v>142</v>
      </c>
      <c r="B33" s="15" t="s">
        <v>111</v>
      </c>
      <c r="C33" s="16">
        <v>11720</v>
      </c>
      <c r="D33" s="16">
        <v>5</v>
      </c>
      <c r="E33" s="16" t="str">
        <f t="shared" si="1"/>
        <v/>
      </c>
      <c r="F33" s="16">
        <f t="shared" si="1"/>
        <v>11720</v>
      </c>
      <c r="K33" t="s">
        <v>556</v>
      </c>
      <c r="L33">
        <v>1424</v>
      </c>
      <c r="M33">
        <v>1</v>
      </c>
      <c r="O33" s="4">
        <v>390351776091000</v>
      </c>
      <c r="P33">
        <v>580</v>
      </c>
      <c r="Q33">
        <v>1</v>
      </c>
    </row>
    <row r="34" spans="1:17" x14ac:dyDescent="0.25">
      <c r="A34" s="15" t="s">
        <v>143</v>
      </c>
      <c r="B34" s="15" t="s">
        <v>111</v>
      </c>
      <c r="C34" s="16">
        <v>29439</v>
      </c>
      <c r="D34" s="16">
        <v>5</v>
      </c>
      <c r="E34" s="16" t="str">
        <f t="shared" si="1"/>
        <v/>
      </c>
      <c r="F34" s="16">
        <f t="shared" si="1"/>
        <v>29439</v>
      </c>
      <c r="K34" t="s">
        <v>557</v>
      </c>
      <c r="L34">
        <v>1869</v>
      </c>
      <c r="M34">
        <v>1</v>
      </c>
      <c r="O34" s="4">
        <v>390351776091005</v>
      </c>
      <c r="P34">
        <v>35</v>
      </c>
      <c r="Q34">
        <v>1</v>
      </c>
    </row>
    <row r="35" spans="1:17" x14ac:dyDescent="0.25">
      <c r="A35" s="15" t="s">
        <v>144</v>
      </c>
      <c r="B35" s="15" t="s">
        <v>111</v>
      </c>
      <c r="C35" s="16">
        <v>24262</v>
      </c>
      <c r="D35" s="16">
        <v>5</v>
      </c>
      <c r="E35" s="16" t="str">
        <f t="shared" si="1"/>
        <v/>
      </c>
      <c r="F35" s="16">
        <f t="shared" si="1"/>
        <v>24262</v>
      </c>
      <c r="K35" t="s">
        <v>558</v>
      </c>
      <c r="L35">
        <v>1635</v>
      </c>
      <c r="M35">
        <v>1</v>
      </c>
      <c r="O35" s="4">
        <v>390351776091007</v>
      </c>
      <c r="P35">
        <v>92</v>
      </c>
      <c r="Q35">
        <v>1</v>
      </c>
    </row>
    <row r="36" spans="1:17" x14ac:dyDescent="0.25">
      <c r="A36" s="15" t="s">
        <v>145</v>
      </c>
      <c r="B36" s="15" t="s">
        <v>111</v>
      </c>
      <c r="C36" s="16">
        <v>21883</v>
      </c>
      <c r="D36" s="16">
        <v>5</v>
      </c>
      <c r="E36" s="16" t="str">
        <f t="shared" si="1"/>
        <v/>
      </c>
      <c r="F36" s="16">
        <f t="shared" si="1"/>
        <v>21883</v>
      </c>
      <c r="K36" t="s">
        <v>559</v>
      </c>
      <c r="L36">
        <v>1547</v>
      </c>
      <c r="M36">
        <v>1</v>
      </c>
      <c r="O36" s="4">
        <v>390351776091001</v>
      </c>
      <c r="P36">
        <v>54</v>
      </c>
      <c r="Q36">
        <v>1</v>
      </c>
    </row>
    <row r="37" spans="1:17" x14ac:dyDescent="0.25">
      <c r="A37" s="15" t="s">
        <v>146</v>
      </c>
      <c r="B37" s="15" t="s">
        <v>111</v>
      </c>
      <c r="C37" s="16">
        <v>46491</v>
      </c>
      <c r="D37" s="16">
        <v>1</v>
      </c>
      <c r="E37" s="16">
        <f t="shared" si="1"/>
        <v>46491</v>
      </c>
      <c r="F37" s="16" t="str">
        <f t="shared" si="1"/>
        <v/>
      </c>
      <c r="K37" t="s">
        <v>560</v>
      </c>
      <c r="L37">
        <v>1584</v>
      </c>
      <c r="M37">
        <v>1</v>
      </c>
      <c r="O37" s="4">
        <v>390351776091004</v>
      </c>
      <c r="P37">
        <v>30</v>
      </c>
      <c r="Q37">
        <v>1</v>
      </c>
    </row>
    <row r="38" spans="1:17" x14ac:dyDescent="0.25">
      <c r="A38" s="15" t="s">
        <v>147</v>
      </c>
      <c r="B38" s="15" t="s">
        <v>111</v>
      </c>
      <c r="C38" s="16">
        <v>13914</v>
      </c>
      <c r="D38" s="16">
        <v>5</v>
      </c>
      <c r="E38" s="16" t="str">
        <f t="shared" si="1"/>
        <v/>
      </c>
      <c r="F38" s="16">
        <f t="shared" si="1"/>
        <v>13914</v>
      </c>
      <c r="K38" t="s">
        <v>561</v>
      </c>
      <c r="L38">
        <v>1981</v>
      </c>
      <c r="M38">
        <v>1</v>
      </c>
      <c r="O38" s="4">
        <v>390351776091002</v>
      </c>
      <c r="P38">
        <v>53</v>
      </c>
      <c r="Q38">
        <v>5</v>
      </c>
    </row>
    <row r="39" spans="1:17" x14ac:dyDescent="0.25">
      <c r="A39" s="15" t="s">
        <v>148</v>
      </c>
      <c r="B39" s="15" t="s">
        <v>111</v>
      </c>
      <c r="C39" s="16">
        <v>13789</v>
      </c>
      <c r="D39" s="16">
        <v>5</v>
      </c>
      <c r="E39" s="16" t="str">
        <f t="shared" si="1"/>
        <v/>
      </c>
      <c r="F39" s="16">
        <f t="shared" si="1"/>
        <v>13789</v>
      </c>
      <c r="K39" t="s">
        <v>562</v>
      </c>
      <c r="L39">
        <v>1918</v>
      </c>
      <c r="M39">
        <v>1</v>
      </c>
      <c r="O39" s="4">
        <v>390351776091003</v>
      </c>
      <c r="P39">
        <v>87</v>
      </c>
      <c r="Q39">
        <v>5</v>
      </c>
    </row>
    <row r="40" spans="1:17" x14ac:dyDescent="0.25">
      <c r="A40" s="15" t="s">
        <v>149</v>
      </c>
      <c r="B40" s="15" t="s">
        <v>111</v>
      </c>
      <c r="C40" s="16">
        <v>34228</v>
      </c>
      <c r="D40" s="16">
        <v>1</v>
      </c>
      <c r="E40" s="16">
        <f t="shared" si="1"/>
        <v>34228</v>
      </c>
      <c r="F40" s="16" t="str">
        <f t="shared" si="1"/>
        <v/>
      </c>
      <c r="K40" t="s">
        <v>563</v>
      </c>
      <c r="L40">
        <v>1640</v>
      </c>
      <c r="M40">
        <v>1</v>
      </c>
      <c r="O40" s="4">
        <v>390351776091006</v>
      </c>
      <c r="P40">
        <v>58</v>
      </c>
      <c r="Q40">
        <v>5</v>
      </c>
    </row>
    <row r="41" spans="1:17" x14ac:dyDescent="0.25">
      <c r="A41" s="15" t="s">
        <v>150</v>
      </c>
      <c r="B41" s="15" t="s">
        <v>112</v>
      </c>
      <c r="C41" s="16">
        <v>897</v>
      </c>
      <c r="D41" s="16">
        <v>5</v>
      </c>
      <c r="E41" s="16" t="str">
        <f t="shared" si="1"/>
        <v/>
      </c>
      <c r="F41" s="16">
        <f t="shared" si="1"/>
        <v>897</v>
      </c>
      <c r="K41" t="s">
        <v>564</v>
      </c>
      <c r="L41">
        <v>1456</v>
      </c>
      <c r="M41">
        <v>1</v>
      </c>
      <c r="O41" s="4">
        <v>390351776091009</v>
      </c>
      <c r="P41">
        <v>71</v>
      </c>
      <c r="Q41">
        <v>5</v>
      </c>
    </row>
    <row r="42" spans="1:17" x14ac:dyDescent="0.25">
      <c r="A42" s="15" t="s">
        <v>151</v>
      </c>
      <c r="B42" s="15" t="s">
        <v>112</v>
      </c>
      <c r="C42" s="16">
        <v>1430</v>
      </c>
      <c r="D42" s="16">
        <v>1</v>
      </c>
      <c r="E42" s="16">
        <f t="shared" si="1"/>
        <v>1430</v>
      </c>
      <c r="F42" s="16" t="str">
        <f t="shared" si="1"/>
        <v/>
      </c>
      <c r="K42" t="s">
        <v>565</v>
      </c>
      <c r="L42">
        <v>1721</v>
      </c>
      <c r="M42">
        <v>1</v>
      </c>
      <c r="O42" s="4">
        <v>390351776091008</v>
      </c>
      <c r="P42">
        <v>75</v>
      </c>
      <c r="Q42">
        <v>5</v>
      </c>
    </row>
    <row r="43" spans="1:17" x14ac:dyDescent="0.25">
      <c r="A43" s="15" t="s">
        <v>152</v>
      </c>
      <c r="B43" s="15" t="s">
        <v>112</v>
      </c>
      <c r="C43" s="16">
        <v>1519</v>
      </c>
      <c r="D43" s="16">
        <v>5</v>
      </c>
      <c r="E43" s="16" t="str">
        <f t="shared" si="1"/>
        <v/>
      </c>
      <c r="F43" s="16">
        <f t="shared" si="1"/>
        <v>1519</v>
      </c>
      <c r="K43" t="s">
        <v>567</v>
      </c>
      <c r="L43">
        <v>2160</v>
      </c>
      <c r="M43">
        <v>1</v>
      </c>
      <c r="O43" s="4" t="s">
        <v>585</v>
      </c>
      <c r="P43">
        <f>SUM(P32:P37)</f>
        <v>917</v>
      </c>
    </row>
    <row r="44" spans="1:17" x14ac:dyDescent="0.25">
      <c r="A44" s="15" t="s">
        <v>153</v>
      </c>
      <c r="B44" s="15" t="s">
        <v>112</v>
      </c>
      <c r="C44" s="16">
        <v>4188</v>
      </c>
      <c r="D44" s="16">
        <v>5</v>
      </c>
      <c r="E44" s="16" t="str">
        <f t="shared" si="1"/>
        <v/>
      </c>
      <c r="F44" s="16">
        <f t="shared" si="1"/>
        <v>4188</v>
      </c>
      <c r="K44" t="s">
        <v>568</v>
      </c>
      <c r="L44">
        <v>595</v>
      </c>
      <c r="M44">
        <v>1</v>
      </c>
      <c r="O44" s="4" t="s">
        <v>586</v>
      </c>
      <c r="P44">
        <f>SUM(P38:P42)</f>
        <v>344</v>
      </c>
    </row>
    <row r="45" spans="1:17" x14ac:dyDescent="0.25">
      <c r="A45" s="15" t="s">
        <v>154</v>
      </c>
      <c r="B45" s="15" t="s">
        <v>112</v>
      </c>
      <c r="C45" s="16">
        <v>573</v>
      </c>
      <c r="D45" s="16">
        <v>5</v>
      </c>
      <c r="E45" s="16" t="str">
        <f t="shared" si="1"/>
        <v/>
      </c>
      <c r="F45" s="16">
        <f t="shared" si="1"/>
        <v>573</v>
      </c>
      <c r="K45" t="s">
        <v>569</v>
      </c>
      <c r="L45">
        <v>1391</v>
      </c>
      <c r="M45">
        <v>1</v>
      </c>
    </row>
    <row r="46" spans="1:17" x14ac:dyDescent="0.25">
      <c r="A46" s="15" t="s">
        <v>155</v>
      </c>
      <c r="B46" s="15" t="s">
        <v>112</v>
      </c>
      <c r="C46" s="16">
        <v>2264</v>
      </c>
      <c r="D46" s="16">
        <v>5</v>
      </c>
      <c r="E46" s="16" t="str">
        <f t="shared" si="1"/>
        <v/>
      </c>
      <c r="F46" s="16">
        <f t="shared" si="1"/>
        <v>2264</v>
      </c>
      <c r="K46" t="s">
        <v>570</v>
      </c>
      <c r="L46">
        <v>1692</v>
      </c>
      <c r="M46">
        <v>1</v>
      </c>
    </row>
    <row r="47" spans="1:17" x14ac:dyDescent="0.25">
      <c r="A47" s="15" t="s">
        <v>156</v>
      </c>
      <c r="B47" s="15" t="s">
        <v>112</v>
      </c>
      <c r="C47" s="16">
        <v>994</v>
      </c>
      <c r="D47" s="16">
        <v>5</v>
      </c>
      <c r="E47" s="16" t="str">
        <f t="shared" si="1"/>
        <v/>
      </c>
      <c r="F47" s="16">
        <f t="shared" si="1"/>
        <v>994</v>
      </c>
      <c r="K47" t="s">
        <v>566</v>
      </c>
      <c r="L47">
        <v>2031</v>
      </c>
      <c r="M47">
        <v>1</v>
      </c>
    </row>
    <row r="48" spans="1:17" x14ac:dyDescent="0.25">
      <c r="A48" s="15" t="s">
        <v>157</v>
      </c>
      <c r="B48" s="15" t="s">
        <v>112</v>
      </c>
      <c r="C48" s="16">
        <v>662</v>
      </c>
      <c r="D48" s="16">
        <v>5</v>
      </c>
      <c r="E48" s="16" t="str">
        <f t="shared" si="1"/>
        <v/>
      </c>
      <c r="F48" s="16">
        <f t="shared" si="1"/>
        <v>662</v>
      </c>
      <c r="K48" t="s">
        <v>571</v>
      </c>
      <c r="L48">
        <v>1078</v>
      </c>
      <c r="M48">
        <v>1</v>
      </c>
    </row>
    <row r="49" spans="1:13" x14ac:dyDescent="0.25">
      <c r="A49" s="15" t="s">
        <v>158</v>
      </c>
      <c r="B49" s="15" t="s">
        <v>112</v>
      </c>
      <c r="C49" s="16">
        <v>627</v>
      </c>
      <c r="D49" s="16">
        <v>5</v>
      </c>
      <c r="E49" s="16" t="str">
        <f t="shared" ref="E49:F61" si="2">IF($D49=E$1,$C49,"")</f>
        <v/>
      </c>
      <c r="F49" s="16">
        <f t="shared" si="2"/>
        <v>627</v>
      </c>
      <c r="K49" t="s">
        <v>572</v>
      </c>
      <c r="L49">
        <v>1359</v>
      </c>
      <c r="M49">
        <v>1</v>
      </c>
    </row>
    <row r="50" spans="1:13" x14ac:dyDescent="0.25">
      <c r="A50" s="15" t="s">
        <v>159</v>
      </c>
      <c r="B50" s="15" t="s">
        <v>112</v>
      </c>
      <c r="C50" s="16">
        <v>108</v>
      </c>
      <c r="D50" s="16">
        <v>1</v>
      </c>
      <c r="E50" s="16">
        <f t="shared" si="2"/>
        <v>108</v>
      </c>
      <c r="F50" s="16" t="str">
        <f t="shared" si="2"/>
        <v/>
      </c>
      <c r="K50" t="s">
        <v>573</v>
      </c>
      <c r="L50">
        <v>1369</v>
      </c>
      <c r="M50">
        <v>1</v>
      </c>
    </row>
    <row r="51" spans="1:13" x14ac:dyDescent="0.25">
      <c r="A51" s="15" t="s">
        <v>160</v>
      </c>
      <c r="B51" s="15" t="s">
        <v>112</v>
      </c>
      <c r="C51" s="16">
        <v>3356</v>
      </c>
      <c r="D51" s="16">
        <v>5</v>
      </c>
      <c r="E51" s="16" t="str">
        <f t="shared" si="2"/>
        <v/>
      </c>
      <c r="F51" s="16">
        <f t="shared" si="2"/>
        <v>3356</v>
      </c>
      <c r="K51" t="s">
        <v>574</v>
      </c>
      <c r="L51">
        <v>1612</v>
      </c>
      <c r="M51">
        <v>1</v>
      </c>
    </row>
    <row r="52" spans="1:13" x14ac:dyDescent="0.25">
      <c r="A52" s="15" t="s">
        <v>161</v>
      </c>
      <c r="B52" s="15" t="s">
        <v>112</v>
      </c>
      <c r="C52" s="16">
        <v>3466</v>
      </c>
      <c r="D52" s="16">
        <v>5</v>
      </c>
      <c r="E52" s="16" t="str">
        <f t="shared" si="2"/>
        <v/>
      </c>
      <c r="F52" s="16">
        <f t="shared" si="2"/>
        <v>3466</v>
      </c>
      <c r="K52" t="s">
        <v>575</v>
      </c>
      <c r="L52">
        <v>1608</v>
      </c>
      <c r="M52">
        <v>1</v>
      </c>
    </row>
    <row r="53" spans="1:13" x14ac:dyDescent="0.25">
      <c r="A53" s="15" t="s">
        <v>162</v>
      </c>
      <c r="B53" s="15" t="s">
        <v>112</v>
      </c>
      <c r="C53" s="16">
        <v>1862</v>
      </c>
      <c r="D53" s="16">
        <v>5</v>
      </c>
      <c r="E53" s="16" t="str">
        <f t="shared" si="2"/>
        <v/>
      </c>
      <c r="F53" s="16">
        <f t="shared" si="2"/>
        <v>1862</v>
      </c>
      <c r="K53" t="s">
        <v>576</v>
      </c>
      <c r="L53">
        <v>1469</v>
      </c>
      <c r="M53">
        <v>1</v>
      </c>
    </row>
    <row r="54" spans="1:13" x14ac:dyDescent="0.25">
      <c r="A54" s="15" t="s">
        <v>163</v>
      </c>
      <c r="B54" s="15" t="s">
        <v>112</v>
      </c>
      <c r="C54" s="16">
        <v>954</v>
      </c>
      <c r="D54" s="16">
        <v>5</v>
      </c>
      <c r="E54" s="16" t="str">
        <f t="shared" si="2"/>
        <v/>
      </c>
      <c r="F54" s="16">
        <f t="shared" si="2"/>
        <v>954</v>
      </c>
      <c r="L54">
        <f>SUM(L3:L53)</f>
        <v>81146</v>
      </c>
    </row>
    <row r="55" spans="1:13" x14ac:dyDescent="0.25">
      <c r="A55" s="15" t="s">
        <v>164</v>
      </c>
      <c r="B55" s="15" t="s">
        <v>112</v>
      </c>
      <c r="C55" s="16">
        <v>3572</v>
      </c>
      <c r="D55" s="16">
        <v>5</v>
      </c>
      <c r="E55" s="16" t="str">
        <f t="shared" si="2"/>
        <v/>
      </c>
      <c r="F55" s="16">
        <f t="shared" si="2"/>
        <v>3572</v>
      </c>
    </row>
    <row r="56" spans="1:13" x14ac:dyDescent="0.25">
      <c r="A56" s="15" t="s">
        <v>165</v>
      </c>
      <c r="B56" s="15" t="s">
        <v>112</v>
      </c>
      <c r="C56" s="16">
        <v>3421</v>
      </c>
      <c r="D56" s="16">
        <v>5</v>
      </c>
      <c r="E56" s="16" t="str">
        <f t="shared" si="2"/>
        <v/>
      </c>
      <c r="F56" s="16">
        <f t="shared" si="2"/>
        <v>3421</v>
      </c>
    </row>
    <row r="57" spans="1:13" x14ac:dyDescent="0.25">
      <c r="A57" s="15" t="s">
        <v>166</v>
      </c>
      <c r="B57" s="15" t="s">
        <v>112</v>
      </c>
      <c r="C57" s="16">
        <v>1897</v>
      </c>
      <c r="D57" s="16">
        <v>5</v>
      </c>
      <c r="E57" s="16" t="str">
        <f t="shared" si="2"/>
        <v/>
      </c>
      <c r="F57" s="16">
        <f t="shared" si="2"/>
        <v>1897</v>
      </c>
    </row>
    <row r="58" spans="1:13" x14ac:dyDescent="0.25">
      <c r="A58" s="15" t="s">
        <v>167</v>
      </c>
      <c r="B58" s="15" t="s">
        <v>112</v>
      </c>
      <c r="C58" s="16">
        <v>2033</v>
      </c>
      <c r="D58" s="16">
        <v>5</v>
      </c>
      <c r="E58" s="16" t="str">
        <f t="shared" si="2"/>
        <v/>
      </c>
      <c r="F58" s="16">
        <f t="shared" si="2"/>
        <v>2033</v>
      </c>
    </row>
    <row r="59" spans="1:13" x14ac:dyDescent="0.25">
      <c r="A59" s="15" t="s">
        <v>168</v>
      </c>
      <c r="B59" s="15" t="s">
        <v>112</v>
      </c>
      <c r="C59" s="16">
        <v>641</v>
      </c>
      <c r="D59" s="16">
        <v>5</v>
      </c>
      <c r="E59" s="16" t="str">
        <f t="shared" si="2"/>
        <v/>
      </c>
      <c r="F59" s="16">
        <f t="shared" si="2"/>
        <v>641</v>
      </c>
    </row>
    <row r="60" spans="1:13" x14ac:dyDescent="0.25">
      <c r="A60" s="15" t="s">
        <v>153</v>
      </c>
      <c r="B60" s="15" t="s">
        <v>113</v>
      </c>
      <c r="C60" s="16">
        <v>129</v>
      </c>
      <c r="D60" s="16">
        <v>5</v>
      </c>
      <c r="E60" s="16" t="str">
        <f t="shared" si="2"/>
        <v/>
      </c>
      <c r="F60" s="16">
        <f t="shared" si="2"/>
        <v>129</v>
      </c>
      <c r="G60" t="s">
        <v>491</v>
      </c>
    </row>
    <row r="61" spans="1:13" x14ac:dyDescent="0.25">
      <c r="A61" s="15" t="s">
        <v>169</v>
      </c>
      <c r="B61" s="15" t="s">
        <v>113</v>
      </c>
      <c r="C61" s="16">
        <v>14506</v>
      </c>
      <c r="D61" s="16">
        <v>1</v>
      </c>
      <c r="E61" s="16">
        <f t="shared" si="2"/>
        <v>14506</v>
      </c>
      <c r="F61" s="16" t="str">
        <f t="shared" si="2"/>
        <v/>
      </c>
    </row>
    <row r="62" spans="1:13" x14ac:dyDescent="0.25">
      <c r="A62" s="15"/>
      <c r="B62" s="15"/>
      <c r="C62" s="16">
        <f>SUM(C2:C61)</f>
        <v>1264817</v>
      </c>
      <c r="D62" s="16"/>
      <c r="E62" s="16">
        <f>SUM(E3:E61)</f>
        <v>786631</v>
      </c>
      <c r="F62" s="16">
        <f>SUM(F3:F61)</f>
        <v>478186</v>
      </c>
    </row>
    <row r="63" spans="1:13" x14ac:dyDescent="0.25">
      <c r="C63" s="1" t="str">
        <f>IF(C62=A1,"GOOD!")</f>
        <v>GOOD!</v>
      </c>
      <c r="E63" s="1" t="str">
        <f>IF(SUM(E62:F62)=C62,"GOOD!")</f>
        <v>GOOD!</v>
      </c>
      <c r="F63" s="1"/>
    </row>
  </sheetData>
  <autoFilter ref="A2:F63"/>
  <mergeCells count="4">
    <mergeCell ref="K1:M1"/>
    <mergeCell ref="O1:Q1"/>
    <mergeCell ref="O17:Q17"/>
    <mergeCell ref="O30:Q30"/>
  </mergeCells>
  <pageMargins left="0.7" right="0.7" top="0.75" bottom="0.75" header="0.3" footer="0.3"/>
  <pageSetup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4"/>
  <sheetViews>
    <sheetView workbookViewId="0">
      <selection activeCell="A2" sqref="A2:F44"/>
    </sheetView>
  </sheetViews>
  <sheetFormatPr defaultRowHeight="15" x14ac:dyDescent="0.25"/>
  <cols>
    <col min="1" max="1" width="21.85546875" bestFit="1" customWidth="1"/>
    <col min="2" max="2" width="9.5703125" bestFit="1" customWidth="1"/>
    <col min="3" max="3" width="10.7109375" style="7" bestFit="1" customWidth="1"/>
    <col min="5" max="6" width="19.140625" bestFit="1" customWidth="1"/>
    <col min="9" max="9" width="10.7109375" style="1" bestFit="1" customWidth="1"/>
    <col min="10" max="10" width="9.140625" style="1"/>
    <col min="12" max="12" width="16.140625" style="4" bestFit="1" customWidth="1"/>
    <col min="13" max="13" width="10.7109375" style="1" bestFit="1" customWidth="1"/>
    <col min="14" max="14" width="9.140625" style="1"/>
    <col min="16" max="16" width="16.140625" style="4" bestFit="1" customWidth="1"/>
    <col min="17" max="17" width="10.7109375" style="1" bestFit="1" customWidth="1"/>
    <col min="18" max="18" width="9.140625" style="1"/>
    <col min="19" max="19" width="17.5703125" bestFit="1" customWidth="1"/>
    <col min="20" max="20" width="16.140625" bestFit="1" customWidth="1"/>
    <col min="21" max="21" width="10.7109375" style="1" bestFit="1" customWidth="1"/>
    <col min="22" max="22" width="9.140625" style="1"/>
  </cols>
  <sheetData>
    <row r="1" spans="1:22" x14ac:dyDescent="0.25">
      <c r="A1" s="1">
        <f>Sheet1!B26</f>
        <v>1323807</v>
      </c>
      <c r="C1" s="8"/>
      <c r="D1" s="1"/>
      <c r="E1">
        <v>7</v>
      </c>
      <c r="F1">
        <v>8</v>
      </c>
      <c r="H1" s="42" t="s">
        <v>11</v>
      </c>
      <c r="I1" s="42"/>
      <c r="J1" s="42"/>
      <c r="L1" s="42" t="s">
        <v>211</v>
      </c>
      <c r="M1" s="42"/>
      <c r="N1" s="42"/>
      <c r="P1" s="42" t="s">
        <v>212</v>
      </c>
      <c r="Q1" s="42"/>
      <c r="R1" s="42"/>
      <c r="T1" s="42" t="s">
        <v>179</v>
      </c>
      <c r="U1" s="42"/>
      <c r="V1" s="42"/>
    </row>
    <row r="2" spans="1:22" x14ac:dyDescent="0.25">
      <c r="A2" s="34" t="s">
        <v>108</v>
      </c>
      <c r="B2" s="34" t="s">
        <v>109</v>
      </c>
      <c r="C2" s="39" t="s">
        <v>98</v>
      </c>
      <c r="D2" s="35" t="s">
        <v>110</v>
      </c>
      <c r="E2" s="34" t="s">
        <v>880</v>
      </c>
      <c r="F2" s="34" t="s">
        <v>881</v>
      </c>
      <c r="H2" t="s">
        <v>210</v>
      </c>
      <c r="I2" s="1" t="s">
        <v>98</v>
      </c>
      <c r="J2" s="1" t="s">
        <v>110</v>
      </c>
      <c r="L2" s="4" t="s">
        <v>210</v>
      </c>
      <c r="M2" s="1" t="s">
        <v>98</v>
      </c>
      <c r="N2" s="1" t="s">
        <v>110</v>
      </c>
      <c r="P2" s="4" t="s">
        <v>210</v>
      </c>
      <c r="Q2" s="1" t="s">
        <v>98</v>
      </c>
      <c r="R2" s="1" t="s">
        <v>110</v>
      </c>
      <c r="T2" t="s">
        <v>210</v>
      </c>
      <c r="U2" s="1" t="s">
        <v>98</v>
      </c>
      <c r="V2" s="1" t="s">
        <v>110</v>
      </c>
    </row>
    <row r="3" spans="1:22" x14ac:dyDescent="0.25">
      <c r="A3" s="15" t="s">
        <v>172</v>
      </c>
      <c r="B3" s="15" t="s">
        <v>111</v>
      </c>
      <c r="C3" s="40">
        <v>13928</v>
      </c>
      <c r="D3" s="16">
        <v>8</v>
      </c>
      <c r="E3" s="16" t="str">
        <f>IF($D3=E$1,$C3,"")</f>
        <v/>
      </c>
      <c r="F3" s="16">
        <f>IF($D3=F$1,$C3,"")</f>
        <v>13928</v>
      </c>
      <c r="G3">
        <v>13928</v>
      </c>
      <c r="H3" s="1">
        <f t="shared" ref="H3:H50" si="0">C3-G3</f>
        <v>0</v>
      </c>
      <c r="I3" s="1">
        <v>299631</v>
      </c>
      <c r="J3" s="1">
        <v>7</v>
      </c>
      <c r="L3" s="4" t="s">
        <v>225</v>
      </c>
      <c r="M3" s="1">
        <v>1659</v>
      </c>
      <c r="N3" s="1">
        <v>8</v>
      </c>
      <c r="P3" s="29" t="s">
        <v>213</v>
      </c>
      <c r="Q3" s="1">
        <v>1344</v>
      </c>
      <c r="R3" s="1" t="s">
        <v>100</v>
      </c>
      <c r="T3" s="2" t="s">
        <v>656</v>
      </c>
      <c r="U3" s="1">
        <v>2582</v>
      </c>
      <c r="V3" s="1" t="s">
        <v>100</v>
      </c>
    </row>
    <row r="4" spans="1:22" x14ac:dyDescent="0.25">
      <c r="A4" s="15" t="s">
        <v>173</v>
      </c>
      <c r="B4" s="15" t="s">
        <v>111</v>
      </c>
      <c r="C4" s="40">
        <v>7401</v>
      </c>
      <c r="D4" s="15">
        <v>8</v>
      </c>
      <c r="E4" s="16" t="str">
        <f>IF($D4=E$1,$C4,"")</f>
        <v/>
      </c>
      <c r="F4" s="16">
        <f>IF($D4=F$1,$C4,"")</f>
        <v>7401</v>
      </c>
      <c r="H4" s="1">
        <f t="shared" si="0"/>
        <v>7401</v>
      </c>
      <c r="I4" s="1">
        <v>580698</v>
      </c>
      <c r="J4" s="1">
        <v>8</v>
      </c>
      <c r="L4" s="4" t="s">
        <v>226</v>
      </c>
      <c r="M4" s="1">
        <v>1480</v>
      </c>
      <c r="N4" s="1">
        <v>8</v>
      </c>
      <c r="P4" s="4" t="s">
        <v>215</v>
      </c>
      <c r="Q4" s="1">
        <v>1158</v>
      </c>
      <c r="R4" s="1">
        <v>8</v>
      </c>
      <c r="T4" t="s">
        <v>657</v>
      </c>
      <c r="U4" s="1">
        <v>2231</v>
      </c>
      <c r="V4" s="1">
        <v>7</v>
      </c>
    </row>
    <row r="5" spans="1:22" x14ac:dyDescent="0.25">
      <c r="A5" s="36" t="s">
        <v>11</v>
      </c>
      <c r="B5" s="15" t="s">
        <v>111</v>
      </c>
      <c r="C5" s="40">
        <v>880329</v>
      </c>
      <c r="D5" s="15" t="s">
        <v>100</v>
      </c>
      <c r="E5" s="16">
        <f>I3</f>
        <v>299631</v>
      </c>
      <c r="F5" s="16">
        <f>I4</f>
        <v>580698</v>
      </c>
      <c r="G5">
        <v>880329</v>
      </c>
      <c r="H5" s="1">
        <f t="shared" si="0"/>
        <v>0</v>
      </c>
      <c r="L5" s="29" t="s">
        <v>227</v>
      </c>
      <c r="M5" s="1">
        <v>1311</v>
      </c>
      <c r="N5" s="1" t="s">
        <v>100</v>
      </c>
      <c r="P5" s="4" t="s">
        <v>216</v>
      </c>
      <c r="Q5" s="1">
        <v>1475</v>
      </c>
      <c r="T5" t="s">
        <v>658</v>
      </c>
      <c r="U5" s="1">
        <v>1884</v>
      </c>
      <c r="V5" s="1">
        <v>7</v>
      </c>
    </row>
    <row r="6" spans="1:22" x14ac:dyDescent="0.25">
      <c r="A6" s="15" t="s">
        <v>174</v>
      </c>
      <c r="B6" s="15" t="s">
        <v>111</v>
      </c>
      <c r="C6" s="40">
        <v>34997</v>
      </c>
      <c r="D6" s="15">
        <v>7</v>
      </c>
      <c r="E6" s="16">
        <f t="shared" ref="E6:F10" si="1">IF($D6=E$1,$C6,"")</f>
        <v>34997</v>
      </c>
      <c r="F6" s="16" t="str">
        <f t="shared" si="1"/>
        <v/>
      </c>
      <c r="H6" s="1">
        <f t="shared" si="0"/>
        <v>34997</v>
      </c>
      <c r="L6" s="4" t="s">
        <v>228</v>
      </c>
      <c r="M6" s="1">
        <v>1568</v>
      </c>
      <c r="N6" s="1">
        <v>8</v>
      </c>
      <c r="P6" s="4" t="s">
        <v>217</v>
      </c>
      <c r="Q6" s="1">
        <v>1813</v>
      </c>
      <c r="T6" t="s">
        <v>659</v>
      </c>
      <c r="U6" s="1">
        <v>1898</v>
      </c>
      <c r="V6" s="1">
        <v>7</v>
      </c>
    </row>
    <row r="7" spans="1:22" x14ac:dyDescent="0.25">
      <c r="A7" s="15" t="s">
        <v>175</v>
      </c>
      <c r="B7" s="15" t="s">
        <v>111</v>
      </c>
      <c r="C7" s="40">
        <v>35726</v>
      </c>
      <c r="D7" s="15">
        <v>7</v>
      </c>
      <c r="E7" s="16">
        <f t="shared" si="1"/>
        <v>35726</v>
      </c>
      <c r="F7" s="16" t="str">
        <f t="shared" si="1"/>
        <v/>
      </c>
      <c r="H7" s="1">
        <f t="shared" si="0"/>
        <v>35726</v>
      </c>
      <c r="L7" s="4" t="s">
        <v>229</v>
      </c>
      <c r="M7" s="1">
        <v>3255</v>
      </c>
      <c r="N7" s="1">
        <v>8</v>
      </c>
      <c r="P7" s="29" t="s">
        <v>214</v>
      </c>
      <c r="Q7" s="1">
        <v>1127</v>
      </c>
      <c r="R7" s="1" t="s">
        <v>100</v>
      </c>
      <c r="T7" t="s">
        <v>660</v>
      </c>
      <c r="U7" s="1">
        <v>1758</v>
      </c>
      <c r="V7" s="1">
        <v>7</v>
      </c>
    </row>
    <row r="8" spans="1:22" x14ac:dyDescent="0.25">
      <c r="A8" s="15" t="s">
        <v>176</v>
      </c>
      <c r="B8" s="15" t="s">
        <v>111</v>
      </c>
      <c r="C8" s="40">
        <v>8085</v>
      </c>
      <c r="D8" s="15">
        <v>7</v>
      </c>
      <c r="E8" s="16">
        <f t="shared" si="1"/>
        <v>8085</v>
      </c>
      <c r="F8" s="16" t="str">
        <f t="shared" si="1"/>
        <v/>
      </c>
      <c r="G8">
        <v>8085</v>
      </c>
      <c r="H8" s="1">
        <f t="shared" si="0"/>
        <v>0</v>
      </c>
      <c r="P8" s="4" t="s">
        <v>218</v>
      </c>
      <c r="Q8" s="1">
        <v>2040</v>
      </c>
      <c r="R8" s="1">
        <v>8</v>
      </c>
      <c r="T8" t="s">
        <v>661</v>
      </c>
      <c r="U8" s="1">
        <v>1305</v>
      </c>
      <c r="V8" s="1">
        <v>7</v>
      </c>
    </row>
    <row r="9" spans="1:22" x14ac:dyDescent="0.25">
      <c r="A9" s="15" t="s">
        <v>177</v>
      </c>
      <c r="B9" s="15" t="s">
        <v>111</v>
      </c>
      <c r="C9" s="40">
        <v>41252</v>
      </c>
      <c r="D9" s="15">
        <v>8</v>
      </c>
      <c r="E9" s="16" t="str">
        <f t="shared" si="1"/>
        <v/>
      </c>
      <c r="F9" s="16">
        <f t="shared" si="1"/>
        <v>41252</v>
      </c>
      <c r="H9" s="1">
        <f t="shared" si="0"/>
        <v>41252</v>
      </c>
      <c r="P9" s="4" t="s">
        <v>219</v>
      </c>
      <c r="Q9" s="1">
        <v>1219</v>
      </c>
      <c r="R9" s="1">
        <v>8</v>
      </c>
      <c r="T9" s="5" t="s">
        <v>662</v>
      </c>
      <c r="U9" s="28">
        <v>1729</v>
      </c>
      <c r="V9" s="28">
        <v>7</v>
      </c>
    </row>
    <row r="10" spans="1:22" x14ac:dyDescent="0.25">
      <c r="A10" s="15" t="s">
        <v>178</v>
      </c>
      <c r="B10" s="15" t="s">
        <v>111</v>
      </c>
      <c r="C10" s="40">
        <v>6009</v>
      </c>
      <c r="D10" s="15">
        <v>8</v>
      </c>
      <c r="E10" s="16" t="str">
        <f t="shared" si="1"/>
        <v/>
      </c>
      <c r="F10" s="16">
        <f t="shared" si="1"/>
        <v>6009</v>
      </c>
      <c r="H10" s="1">
        <f t="shared" si="0"/>
        <v>6009</v>
      </c>
      <c r="L10" s="42" t="s">
        <v>230</v>
      </c>
      <c r="M10" s="42"/>
      <c r="N10" s="42"/>
      <c r="P10" s="4" t="s">
        <v>220</v>
      </c>
      <c r="Q10" s="1">
        <v>1822</v>
      </c>
      <c r="R10" s="1">
        <v>8</v>
      </c>
      <c r="T10" s="5" t="s">
        <v>663</v>
      </c>
      <c r="U10" s="1">
        <v>1509</v>
      </c>
      <c r="V10" s="1">
        <v>7</v>
      </c>
    </row>
    <row r="11" spans="1:22" x14ac:dyDescent="0.25">
      <c r="A11" s="36" t="s">
        <v>179</v>
      </c>
      <c r="B11" s="15" t="s">
        <v>111</v>
      </c>
      <c r="C11" s="40">
        <v>37114</v>
      </c>
      <c r="D11" s="15" t="s">
        <v>100</v>
      </c>
      <c r="E11" s="16">
        <f>SUM(U4:U25,U56)</f>
        <v>36126</v>
      </c>
      <c r="F11" s="16">
        <f>SUM(U57)</f>
        <v>988</v>
      </c>
      <c r="H11" s="1">
        <f t="shared" si="0"/>
        <v>37114</v>
      </c>
      <c r="L11" s="4" t="s">
        <v>224</v>
      </c>
      <c r="M11" s="1" t="s">
        <v>98</v>
      </c>
      <c r="N11" s="1" t="s">
        <v>110</v>
      </c>
      <c r="P11" s="4" t="s">
        <v>221</v>
      </c>
      <c r="Q11" s="1">
        <v>822</v>
      </c>
      <c r="R11" s="1">
        <v>8</v>
      </c>
      <c r="T11" s="4" t="s">
        <v>664</v>
      </c>
      <c r="U11" s="1">
        <v>1318</v>
      </c>
      <c r="V11" s="1">
        <v>7</v>
      </c>
    </row>
    <row r="12" spans="1:22" x14ac:dyDescent="0.25">
      <c r="A12" s="15" t="s">
        <v>180</v>
      </c>
      <c r="B12" s="15" t="s">
        <v>111</v>
      </c>
      <c r="C12" s="40">
        <v>10779</v>
      </c>
      <c r="D12" s="15">
        <v>7</v>
      </c>
      <c r="E12" s="16">
        <f t="shared" ref="E12:F31" si="2">IF($D12=E$1,$C12,"")</f>
        <v>10779</v>
      </c>
      <c r="F12" s="16" t="str">
        <f t="shared" si="2"/>
        <v/>
      </c>
      <c r="H12" s="1">
        <f t="shared" si="0"/>
        <v>10779</v>
      </c>
      <c r="L12" s="4">
        <v>390490082411021</v>
      </c>
      <c r="M12" s="1">
        <v>13</v>
      </c>
      <c r="N12" s="1">
        <v>8</v>
      </c>
      <c r="P12" s="4" t="s">
        <v>222</v>
      </c>
      <c r="Q12" s="1">
        <v>784</v>
      </c>
      <c r="R12" s="1">
        <v>8</v>
      </c>
      <c r="T12" s="4" t="s">
        <v>660</v>
      </c>
      <c r="U12" s="1">
        <v>1478</v>
      </c>
      <c r="V12" s="1">
        <v>7</v>
      </c>
    </row>
    <row r="13" spans="1:22" x14ac:dyDescent="0.25">
      <c r="A13" s="15" t="s">
        <v>181</v>
      </c>
      <c r="B13" s="15" t="s">
        <v>111</v>
      </c>
      <c r="C13" s="40">
        <v>95</v>
      </c>
      <c r="D13" s="15">
        <v>8</v>
      </c>
      <c r="E13" s="16" t="str">
        <f t="shared" si="2"/>
        <v/>
      </c>
      <c r="F13" s="16">
        <f t="shared" si="2"/>
        <v>95</v>
      </c>
      <c r="H13" s="1">
        <f t="shared" si="0"/>
        <v>95</v>
      </c>
      <c r="L13" s="4">
        <v>390490082411032</v>
      </c>
      <c r="M13" s="1">
        <v>7</v>
      </c>
      <c r="N13" s="1">
        <v>8</v>
      </c>
      <c r="T13" s="4" t="s">
        <v>665</v>
      </c>
      <c r="U13" s="1">
        <v>1417</v>
      </c>
      <c r="V13" s="1">
        <v>7</v>
      </c>
    </row>
    <row r="14" spans="1:22" x14ac:dyDescent="0.25">
      <c r="A14" s="15" t="s">
        <v>182</v>
      </c>
      <c r="B14" s="15" t="s">
        <v>111</v>
      </c>
      <c r="C14" s="40">
        <v>29755</v>
      </c>
      <c r="D14" s="15">
        <v>8</v>
      </c>
      <c r="E14" s="16" t="str">
        <f t="shared" si="2"/>
        <v/>
      </c>
      <c r="F14" s="16">
        <f t="shared" si="2"/>
        <v>29755</v>
      </c>
      <c r="H14" s="1">
        <f t="shared" si="0"/>
        <v>29755</v>
      </c>
      <c r="L14" s="4">
        <v>390490082411022</v>
      </c>
      <c r="M14" s="1">
        <v>16</v>
      </c>
      <c r="N14" s="1">
        <v>8</v>
      </c>
      <c r="P14" s="42" t="s">
        <v>223</v>
      </c>
      <c r="Q14" s="42"/>
      <c r="R14" s="42"/>
      <c r="T14" s="4" t="s">
        <v>666</v>
      </c>
      <c r="U14" s="1">
        <v>2152</v>
      </c>
      <c r="V14" s="1">
        <v>7</v>
      </c>
    </row>
    <row r="15" spans="1:22" x14ac:dyDescent="0.25">
      <c r="A15" s="15" t="s">
        <v>183</v>
      </c>
      <c r="B15" s="15" t="s">
        <v>111</v>
      </c>
      <c r="C15" s="40">
        <v>36800</v>
      </c>
      <c r="D15" s="15">
        <v>7</v>
      </c>
      <c r="E15" s="16">
        <f t="shared" si="2"/>
        <v>36800</v>
      </c>
      <c r="F15" s="16" t="str">
        <f t="shared" si="2"/>
        <v/>
      </c>
      <c r="G15">
        <v>36800</v>
      </c>
      <c r="H15" s="1">
        <f t="shared" si="0"/>
        <v>0</v>
      </c>
      <c r="L15" s="4">
        <v>390490082411030</v>
      </c>
      <c r="M15" s="1">
        <v>22</v>
      </c>
      <c r="N15" s="1">
        <v>8</v>
      </c>
      <c r="P15" s="4" t="s">
        <v>224</v>
      </c>
      <c r="Q15" s="1" t="s">
        <v>98</v>
      </c>
      <c r="R15" s="1" t="s">
        <v>110</v>
      </c>
      <c r="T15" s="4" t="s">
        <v>667</v>
      </c>
      <c r="U15" s="1">
        <v>1136</v>
      </c>
      <c r="V15" s="1">
        <v>7</v>
      </c>
    </row>
    <row r="16" spans="1:22" x14ac:dyDescent="0.25">
      <c r="A16" s="15" t="s">
        <v>184</v>
      </c>
      <c r="B16" s="15" t="s">
        <v>111</v>
      </c>
      <c r="C16" s="40">
        <v>29960</v>
      </c>
      <c r="D16" s="15">
        <v>7</v>
      </c>
      <c r="E16" s="16">
        <f t="shared" si="2"/>
        <v>29960</v>
      </c>
      <c r="F16" s="16" t="str">
        <f t="shared" si="2"/>
        <v/>
      </c>
      <c r="G16">
        <v>29960</v>
      </c>
      <c r="H16" s="1">
        <f t="shared" si="0"/>
        <v>0</v>
      </c>
      <c r="L16" s="4">
        <v>390490082411029</v>
      </c>
      <c r="M16" s="1">
        <v>43</v>
      </c>
      <c r="N16" s="1">
        <v>8</v>
      </c>
      <c r="P16" s="4">
        <v>390490073051012</v>
      </c>
      <c r="Q16" s="1">
        <v>15</v>
      </c>
      <c r="R16" s="1">
        <v>7</v>
      </c>
      <c r="T16" s="4" t="s">
        <v>668</v>
      </c>
      <c r="U16" s="1">
        <v>910</v>
      </c>
      <c r="V16" s="1">
        <v>7</v>
      </c>
    </row>
    <row r="17" spans="1:22" x14ac:dyDescent="0.25">
      <c r="A17" s="15" t="s">
        <v>185</v>
      </c>
      <c r="B17" s="15" t="s">
        <v>111</v>
      </c>
      <c r="C17" s="40">
        <v>20127</v>
      </c>
      <c r="D17" s="15">
        <v>8</v>
      </c>
      <c r="E17" s="16" t="str">
        <f t="shared" si="2"/>
        <v/>
      </c>
      <c r="F17" s="16">
        <f t="shared" si="2"/>
        <v>20127</v>
      </c>
      <c r="G17">
        <v>20127</v>
      </c>
      <c r="H17" s="1">
        <f t="shared" si="0"/>
        <v>0</v>
      </c>
      <c r="L17" s="4">
        <v>390490082411020</v>
      </c>
      <c r="M17" s="1">
        <v>0</v>
      </c>
      <c r="N17" s="1">
        <v>8</v>
      </c>
      <c r="P17" s="4">
        <v>390490073051008</v>
      </c>
      <c r="Q17" s="1">
        <v>1</v>
      </c>
      <c r="R17" s="1">
        <v>7</v>
      </c>
      <c r="T17" s="6" t="s">
        <v>669</v>
      </c>
      <c r="U17" s="6">
        <v>1914</v>
      </c>
      <c r="V17" s="1">
        <v>7</v>
      </c>
    </row>
    <row r="18" spans="1:22" x14ac:dyDescent="0.25">
      <c r="A18" s="15" t="s">
        <v>186</v>
      </c>
      <c r="B18" s="15" t="s">
        <v>111</v>
      </c>
      <c r="C18" s="40">
        <v>14786</v>
      </c>
      <c r="D18" s="15">
        <v>7</v>
      </c>
      <c r="E18" s="16">
        <f t="shared" si="2"/>
        <v>14786</v>
      </c>
      <c r="F18" s="16" t="str">
        <f t="shared" si="2"/>
        <v/>
      </c>
      <c r="H18" s="1">
        <f t="shared" si="0"/>
        <v>14786</v>
      </c>
      <c r="L18" s="4">
        <v>390490082101006</v>
      </c>
      <c r="M18" s="1">
        <v>0</v>
      </c>
      <c r="N18" s="1">
        <v>8</v>
      </c>
      <c r="P18" s="4">
        <v>390490073051009</v>
      </c>
      <c r="Q18" s="1">
        <v>13</v>
      </c>
      <c r="R18" s="1">
        <v>7</v>
      </c>
      <c r="T18" s="6" t="s">
        <v>670</v>
      </c>
      <c r="U18" s="1">
        <v>1742</v>
      </c>
      <c r="V18" s="1">
        <v>7</v>
      </c>
    </row>
    <row r="19" spans="1:22" x14ac:dyDescent="0.25">
      <c r="A19" s="15" t="s">
        <v>187</v>
      </c>
      <c r="B19" s="15" t="s">
        <v>112</v>
      </c>
      <c r="C19" s="40">
        <v>93</v>
      </c>
      <c r="D19" s="15">
        <v>8</v>
      </c>
      <c r="E19" s="16" t="str">
        <f t="shared" si="2"/>
        <v/>
      </c>
      <c r="F19" s="16">
        <f t="shared" si="2"/>
        <v>93</v>
      </c>
      <c r="H19" s="1">
        <f t="shared" si="0"/>
        <v>93</v>
      </c>
      <c r="L19" s="4">
        <v>390490082424033</v>
      </c>
      <c r="M19" s="1">
        <v>57</v>
      </c>
      <c r="N19" s="1">
        <v>8</v>
      </c>
      <c r="P19" s="4">
        <v>390490073053014</v>
      </c>
      <c r="Q19" s="1">
        <v>0</v>
      </c>
      <c r="R19" s="1">
        <v>7</v>
      </c>
      <c r="T19" s="4" t="s">
        <v>671</v>
      </c>
      <c r="U19" s="1">
        <v>897</v>
      </c>
      <c r="V19" s="1">
        <v>7</v>
      </c>
    </row>
    <row r="20" spans="1:22" x14ac:dyDescent="0.25">
      <c r="A20" s="15" t="s">
        <v>188</v>
      </c>
      <c r="B20" s="15" t="s">
        <v>112</v>
      </c>
      <c r="C20" s="40">
        <v>315</v>
      </c>
      <c r="D20" s="15">
        <v>8</v>
      </c>
      <c r="E20" s="16" t="str">
        <f t="shared" si="2"/>
        <v/>
      </c>
      <c r="F20" s="16">
        <f t="shared" si="2"/>
        <v>315</v>
      </c>
      <c r="H20" s="1">
        <f t="shared" si="0"/>
        <v>315</v>
      </c>
      <c r="L20" s="4">
        <v>390490082411045</v>
      </c>
      <c r="M20" s="1">
        <v>35</v>
      </c>
      <c r="N20" s="1">
        <v>8</v>
      </c>
      <c r="P20" s="4">
        <v>390490073053010</v>
      </c>
      <c r="Q20" s="1">
        <v>8</v>
      </c>
      <c r="R20" s="1">
        <v>7</v>
      </c>
      <c r="T20" s="4" t="s">
        <v>672</v>
      </c>
      <c r="U20" s="1">
        <v>1473</v>
      </c>
      <c r="V20" s="1">
        <v>7</v>
      </c>
    </row>
    <row r="21" spans="1:22" x14ac:dyDescent="0.25">
      <c r="A21" s="15" t="s">
        <v>189</v>
      </c>
      <c r="B21" s="15" t="s">
        <v>112</v>
      </c>
      <c r="C21" s="40">
        <v>49</v>
      </c>
      <c r="D21" s="15">
        <v>8</v>
      </c>
      <c r="E21" s="16" t="str">
        <f t="shared" si="2"/>
        <v/>
      </c>
      <c r="F21" s="16">
        <f t="shared" si="2"/>
        <v>49</v>
      </c>
      <c r="H21" s="1">
        <f t="shared" si="0"/>
        <v>49</v>
      </c>
      <c r="L21" s="4">
        <v>390490082411011</v>
      </c>
      <c r="M21" s="1">
        <v>0</v>
      </c>
      <c r="N21" s="1">
        <v>8</v>
      </c>
      <c r="P21" s="4">
        <v>390490073051001</v>
      </c>
      <c r="Q21" s="1">
        <v>14</v>
      </c>
      <c r="R21" s="1">
        <v>7</v>
      </c>
      <c r="T21" s="4" t="s">
        <v>673</v>
      </c>
      <c r="U21" s="1">
        <v>2498</v>
      </c>
      <c r="V21" s="1">
        <v>7</v>
      </c>
    </row>
    <row r="22" spans="1:22" x14ac:dyDescent="0.25">
      <c r="A22" s="15" t="s">
        <v>190</v>
      </c>
      <c r="B22" s="15" t="s">
        <v>112</v>
      </c>
      <c r="C22" s="40">
        <v>236</v>
      </c>
      <c r="D22" s="15">
        <v>8</v>
      </c>
      <c r="E22" s="16" t="str">
        <f t="shared" si="2"/>
        <v/>
      </c>
      <c r="F22" s="16">
        <f t="shared" si="2"/>
        <v>236</v>
      </c>
      <c r="H22" s="1">
        <f t="shared" si="0"/>
        <v>236</v>
      </c>
      <c r="L22" s="4">
        <v>390490082411013</v>
      </c>
      <c r="M22" s="1">
        <v>0</v>
      </c>
      <c r="N22" s="1">
        <v>8</v>
      </c>
      <c r="P22" s="4">
        <v>390490073052006</v>
      </c>
      <c r="Q22" s="1">
        <v>6</v>
      </c>
      <c r="R22" s="1">
        <v>7</v>
      </c>
      <c r="T22" s="4" t="s">
        <v>674</v>
      </c>
      <c r="U22" s="1">
        <v>857</v>
      </c>
      <c r="V22" s="1">
        <v>7</v>
      </c>
    </row>
    <row r="23" spans="1:22" x14ac:dyDescent="0.25">
      <c r="A23" s="15" t="s">
        <v>191</v>
      </c>
      <c r="B23" s="15" t="s">
        <v>112</v>
      </c>
      <c r="C23" s="40">
        <v>634</v>
      </c>
      <c r="D23" s="15">
        <v>7</v>
      </c>
      <c r="E23" s="16">
        <f t="shared" si="2"/>
        <v>634</v>
      </c>
      <c r="F23" s="16" t="str">
        <f t="shared" si="2"/>
        <v/>
      </c>
      <c r="G23">
        <v>634</v>
      </c>
      <c r="H23" s="1">
        <f t="shared" si="0"/>
        <v>0</v>
      </c>
      <c r="L23" s="4">
        <v>390490082411015</v>
      </c>
      <c r="M23" s="1">
        <v>0</v>
      </c>
      <c r="N23" s="1">
        <v>8</v>
      </c>
      <c r="P23" s="4">
        <v>390490073062008</v>
      </c>
      <c r="Q23" s="1">
        <v>26</v>
      </c>
      <c r="R23" s="1">
        <v>7</v>
      </c>
      <c r="T23" s="4" t="s">
        <v>675</v>
      </c>
      <c r="U23" s="1">
        <v>1984</v>
      </c>
      <c r="V23" s="1">
        <v>7</v>
      </c>
    </row>
    <row r="24" spans="1:22" x14ac:dyDescent="0.25">
      <c r="A24" s="15" t="s">
        <v>192</v>
      </c>
      <c r="B24" s="15" t="s">
        <v>112</v>
      </c>
      <c r="C24" s="40">
        <v>2009</v>
      </c>
      <c r="D24" s="15">
        <v>7</v>
      </c>
      <c r="E24" s="16">
        <f t="shared" si="2"/>
        <v>2009</v>
      </c>
      <c r="F24" s="16" t="str">
        <f t="shared" si="2"/>
        <v/>
      </c>
      <c r="H24" s="1">
        <f t="shared" si="0"/>
        <v>2009</v>
      </c>
      <c r="L24" s="4">
        <v>390490082424030</v>
      </c>
      <c r="M24" s="1">
        <v>33</v>
      </c>
      <c r="N24" s="1">
        <v>8</v>
      </c>
      <c r="P24" s="4">
        <v>390490073052007</v>
      </c>
      <c r="Q24" s="1">
        <v>16</v>
      </c>
      <c r="R24" s="1">
        <v>7</v>
      </c>
      <c r="T24" s="4" t="s">
        <v>676</v>
      </c>
      <c r="U24" s="1">
        <v>1293</v>
      </c>
      <c r="V24" s="1">
        <v>7</v>
      </c>
    </row>
    <row r="25" spans="1:22" x14ac:dyDescent="0.25">
      <c r="A25" s="15" t="s">
        <v>193</v>
      </c>
      <c r="B25" s="15" t="s">
        <v>112</v>
      </c>
      <c r="C25" s="40">
        <v>5489</v>
      </c>
      <c r="D25" s="15">
        <v>8</v>
      </c>
      <c r="E25" s="16" t="str">
        <f t="shared" si="2"/>
        <v/>
      </c>
      <c r="F25" s="16">
        <f t="shared" si="2"/>
        <v>5489</v>
      </c>
      <c r="H25" s="1">
        <f t="shared" si="0"/>
        <v>5489</v>
      </c>
      <c r="L25" s="4">
        <v>390490082424023</v>
      </c>
      <c r="M25" s="1">
        <v>57</v>
      </c>
      <c r="N25" s="1">
        <v>8</v>
      </c>
      <c r="P25" s="4">
        <v>390490073062010</v>
      </c>
      <c r="Q25" s="1">
        <v>48</v>
      </c>
      <c r="R25" s="1">
        <v>7</v>
      </c>
      <c r="T25" s="4" t="s">
        <v>677</v>
      </c>
      <c r="U25" s="1">
        <v>1149</v>
      </c>
      <c r="V25" s="1">
        <v>7</v>
      </c>
    </row>
    <row r="26" spans="1:22" x14ac:dyDescent="0.25">
      <c r="A26" s="15" t="s">
        <v>194</v>
      </c>
      <c r="B26" s="15" t="s">
        <v>112</v>
      </c>
      <c r="C26" s="40">
        <v>599</v>
      </c>
      <c r="D26" s="15">
        <v>7</v>
      </c>
      <c r="E26" s="16">
        <f t="shared" si="2"/>
        <v>599</v>
      </c>
      <c r="F26" s="16" t="str">
        <f t="shared" si="2"/>
        <v/>
      </c>
      <c r="H26" s="1">
        <f t="shared" si="0"/>
        <v>599</v>
      </c>
      <c r="L26" s="4">
        <v>390490082424020</v>
      </c>
      <c r="M26" s="1">
        <v>0</v>
      </c>
      <c r="N26" s="1">
        <v>8</v>
      </c>
      <c r="P26" s="4">
        <v>390490073062011</v>
      </c>
      <c r="Q26" s="1">
        <v>18</v>
      </c>
      <c r="R26" s="1">
        <v>7</v>
      </c>
      <c r="T26" s="4"/>
    </row>
    <row r="27" spans="1:22" x14ac:dyDescent="0.25">
      <c r="A27" s="15" t="s">
        <v>195</v>
      </c>
      <c r="B27" s="15" t="s">
        <v>112</v>
      </c>
      <c r="C27" s="40">
        <v>1031</v>
      </c>
      <c r="D27" s="15">
        <v>8</v>
      </c>
      <c r="E27" s="16" t="str">
        <f t="shared" si="2"/>
        <v/>
      </c>
      <c r="F27" s="16">
        <f t="shared" si="2"/>
        <v>1031</v>
      </c>
      <c r="H27" s="1">
        <f t="shared" si="0"/>
        <v>1031</v>
      </c>
      <c r="L27" s="4">
        <v>390490082424022</v>
      </c>
      <c r="M27" s="1">
        <v>0</v>
      </c>
      <c r="N27" s="1">
        <v>8</v>
      </c>
      <c r="P27" s="4">
        <v>390490073062003</v>
      </c>
      <c r="Q27" s="1">
        <v>41</v>
      </c>
      <c r="R27" s="1">
        <v>7</v>
      </c>
      <c r="T27" s="43" t="s">
        <v>678</v>
      </c>
      <c r="U27" s="43"/>
      <c r="V27" s="43"/>
    </row>
    <row r="28" spans="1:22" x14ac:dyDescent="0.25">
      <c r="A28" s="15" t="s">
        <v>196</v>
      </c>
      <c r="B28" s="15" t="s">
        <v>112</v>
      </c>
      <c r="C28" s="40">
        <v>669</v>
      </c>
      <c r="D28" s="15">
        <v>8</v>
      </c>
      <c r="E28" s="16" t="str">
        <f t="shared" si="2"/>
        <v/>
      </c>
      <c r="F28" s="16">
        <f t="shared" si="2"/>
        <v>669</v>
      </c>
      <c r="H28" s="1">
        <f t="shared" si="0"/>
        <v>669</v>
      </c>
      <c r="L28" s="4">
        <v>390490082412043</v>
      </c>
      <c r="M28" s="1">
        <v>0</v>
      </c>
      <c r="N28" s="1">
        <v>8</v>
      </c>
      <c r="P28" s="4">
        <v>390490073062029</v>
      </c>
      <c r="Q28" s="1">
        <v>0</v>
      </c>
      <c r="R28" s="1">
        <v>7</v>
      </c>
      <c r="T28" s="4" t="s">
        <v>224</v>
      </c>
      <c r="U28" s="1" t="s">
        <v>98</v>
      </c>
      <c r="V28" s="1" t="s">
        <v>110</v>
      </c>
    </row>
    <row r="29" spans="1:22" x14ac:dyDescent="0.25">
      <c r="A29" s="15" t="s">
        <v>197</v>
      </c>
      <c r="B29" s="15" t="s">
        <v>113</v>
      </c>
      <c r="C29" s="40">
        <v>8143</v>
      </c>
      <c r="D29" s="15">
        <v>7</v>
      </c>
      <c r="E29" s="16">
        <f t="shared" si="2"/>
        <v>8143</v>
      </c>
      <c r="F29" s="16" t="str">
        <f t="shared" si="2"/>
        <v/>
      </c>
      <c r="G29" s="1">
        <v>10152</v>
      </c>
      <c r="H29" s="1">
        <f t="shared" si="0"/>
        <v>-2009</v>
      </c>
      <c r="I29" t="s">
        <v>463</v>
      </c>
      <c r="L29" s="4">
        <v>390490082412029</v>
      </c>
      <c r="M29" s="1">
        <v>0</v>
      </c>
      <c r="N29" s="1">
        <v>8</v>
      </c>
      <c r="P29" s="4">
        <v>390490073062030</v>
      </c>
      <c r="Q29" s="1">
        <v>18</v>
      </c>
      <c r="R29" s="1">
        <v>7</v>
      </c>
      <c r="T29" s="4">
        <v>390490080012001</v>
      </c>
      <c r="U29" s="1">
        <v>0</v>
      </c>
      <c r="V29" s="1">
        <v>8</v>
      </c>
    </row>
    <row r="30" spans="1:22" x14ac:dyDescent="0.25">
      <c r="A30" s="15" t="s">
        <v>31</v>
      </c>
      <c r="B30" s="15" t="s">
        <v>113</v>
      </c>
      <c r="C30" s="40">
        <v>2432</v>
      </c>
      <c r="D30" s="15">
        <v>8</v>
      </c>
      <c r="E30" s="16" t="str">
        <f t="shared" si="2"/>
        <v/>
      </c>
      <c r="F30" s="16">
        <f t="shared" si="2"/>
        <v>2432</v>
      </c>
      <c r="G30">
        <v>3886</v>
      </c>
      <c r="H30" s="1">
        <f t="shared" si="0"/>
        <v>-1454</v>
      </c>
      <c r="I30" s="1" t="s">
        <v>473</v>
      </c>
      <c r="L30" s="4">
        <v>390490082424034</v>
      </c>
      <c r="M30" s="1">
        <v>18</v>
      </c>
      <c r="N30" s="1">
        <v>8</v>
      </c>
      <c r="P30" s="4">
        <v>390490073061006</v>
      </c>
      <c r="Q30" s="1">
        <v>8</v>
      </c>
      <c r="R30" s="1">
        <v>7</v>
      </c>
      <c r="T30" s="4">
        <v>390490079612008</v>
      </c>
      <c r="U30" s="1">
        <v>10</v>
      </c>
      <c r="V30" s="1">
        <v>8</v>
      </c>
    </row>
    <row r="31" spans="1:22" x14ac:dyDescent="0.25">
      <c r="A31" s="15" t="s">
        <v>37</v>
      </c>
      <c r="B31" s="15" t="s">
        <v>113</v>
      </c>
      <c r="C31" s="40">
        <v>4499</v>
      </c>
      <c r="D31" s="15">
        <v>8</v>
      </c>
      <c r="E31" s="16" t="str">
        <f t="shared" si="2"/>
        <v/>
      </c>
      <c r="F31" s="16">
        <f t="shared" si="2"/>
        <v>4499</v>
      </c>
      <c r="G31">
        <v>4499</v>
      </c>
      <c r="H31" s="1">
        <f t="shared" si="0"/>
        <v>0</v>
      </c>
      <c r="L31" s="4">
        <v>390490082424039</v>
      </c>
      <c r="M31" s="1">
        <v>2</v>
      </c>
      <c r="N31" s="1">
        <v>8</v>
      </c>
      <c r="P31" s="4">
        <v>390490073062036</v>
      </c>
      <c r="Q31" s="1">
        <v>70</v>
      </c>
      <c r="R31" s="1">
        <v>8</v>
      </c>
      <c r="T31" s="6">
        <v>390490080012004</v>
      </c>
      <c r="U31" s="6">
        <v>0</v>
      </c>
      <c r="V31" s="1">
        <v>8</v>
      </c>
    </row>
    <row r="32" spans="1:22" x14ac:dyDescent="0.25">
      <c r="A32" s="36" t="s">
        <v>45</v>
      </c>
      <c r="B32" s="15" t="s">
        <v>113</v>
      </c>
      <c r="C32" s="40">
        <v>10833</v>
      </c>
      <c r="D32" s="15" t="s">
        <v>100</v>
      </c>
      <c r="E32" s="16">
        <f>M103</f>
        <v>17</v>
      </c>
      <c r="F32" s="16">
        <f>C32-E32</f>
        <v>10816</v>
      </c>
      <c r="G32" s="1">
        <v>11517</v>
      </c>
      <c r="H32" s="1">
        <f t="shared" si="0"/>
        <v>-684</v>
      </c>
      <c r="I32" s="1" t="s">
        <v>470</v>
      </c>
      <c r="L32" s="4">
        <v>390490082424037</v>
      </c>
      <c r="M32" s="1">
        <v>8</v>
      </c>
      <c r="N32" s="1">
        <v>8</v>
      </c>
      <c r="P32" s="4">
        <v>390490073062026</v>
      </c>
      <c r="Q32" s="1">
        <v>90</v>
      </c>
      <c r="R32" s="1">
        <v>8</v>
      </c>
      <c r="T32" s="6">
        <v>390490079612031</v>
      </c>
      <c r="U32" s="6">
        <v>102</v>
      </c>
      <c r="V32" s="1">
        <v>8</v>
      </c>
    </row>
    <row r="33" spans="1:22" x14ac:dyDescent="0.25">
      <c r="A33" s="15" t="s">
        <v>4</v>
      </c>
      <c r="B33" s="15" t="s">
        <v>113</v>
      </c>
      <c r="C33" s="40">
        <v>4219</v>
      </c>
      <c r="D33" s="15">
        <v>8</v>
      </c>
      <c r="E33" s="16" t="str">
        <f>IF($D33=E$1,$C33,"")</f>
        <v/>
      </c>
      <c r="F33" s="16">
        <f>IF($D33=F$1,$C33,"")</f>
        <v>4219</v>
      </c>
      <c r="G33">
        <v>8634</v>
      </c>
      <c r="H33" s="1">
        <f t="shared" si="0"/>
        <v>-4415</v>
      </c>
      <c r="I33" s="1" t="s">
        <v>471</v>
      </c>
      <c r="L33" s="4">
        <v>390490082102047</v>
      </c>
      <c r="M33" s="1">
        <v>0</v>
      </c>
      <c r="N33" s="1">
        <v>8</v>
      </c>
      <c r="P33" s="4">
        <v>390490073062027</v>
      </c>
      <c r="Q33" s="1">
        <v>8</v>
      </c>
      <c r="R33" s="1">
        <v>8</v>
      </c>
      <c r="T33" s="4">
        <v>390490079612030</v>
      </c>
      <c r="U33" s="1">
        <v>92</v>
      </c>
      <c r="V33" s="1">
        <v>8</v>
      </c>
    </row>
    <row r="34" spans="1:22" x14ac:dyDescent="0.25">
      <c r="A34" s="15" t="s">
        <v>15</v>
      </c>
      <c r="B34" s="15" t="s">
        <v>113</v>
      </c>
      <c r="C34" s="40">
        <v>4284</v>
      </c>
      <c r="D34" s="15">
        <v>8</v>
      </c>
      <c r="E34" s="16" t="str">
        <f>IF($D34=E$1,$C34,"")</f>
        <v/>
      </c>
      <c r="F34" s="16">
        <f>IF($D34=F$1,$C34,"")</f>
        <v>4284</v>
      </c>
      <c r="G34">
        <v>46544</v>
      </c>
      <c r="H34" s="1">
        <f t="shared" si="0"/>
        <v>-42260</v>
      </c>
      <c r="I34" s="1" t="s">
        <v>477</v>
      </c>
      <c r="L34" s="4">
        <v>390490082102046</v>
      </c>
      <c r="M34" s="1">
        <v>0</v>
      </c>
      <c r="N34" s="1">
        <v>8</v>
      </c>
      <c r="P34" s="4">
        <v>390490073062025</v>
      </c>
      <c r="Q34" s="1">
        <v>0</v>
      </c>
      <c r="R34" s="1">
        <v>8</v>
      </c>
      <c r="T34" s="4">
        <v>390490079612032</v>
      </c>
      <c r="U34" s="1">
        <v>60</v>
      </c>
      <c r="V34" s="1">
        <v>8</v>
      </c>
    </row>
    <row r="35" spans="1:22" x14ac:dyDescent="0.25">
      <c r="A35" s="36" t="s">
        <v>2</v>
      </c>
      <c r="B35" s="15" t="s">
        <v>113</v>
      </c>
      <c r="C35" s="40">
        <v>13604</v>
      </c>
      <c r="D35" s="15" t="s">
        <v>100</v>
      </c>
      <c r="E35" s="16">
        <f>Q49+Q71</f>
        <v>354</v>
      </c>
      <c r="F35" s="16">
        <f>C35-E35</f>
        <v>13250</v>
      </c>
      <c r="G35" s="1">
        <v>14475</v>
      </c>
      <c r="H35" s="1">
        <f t="shared" si="0"/>
        <v>-871</v>
      </c>
      <c r="I35" s="1" t="s">
        <v>466</v>
      </c>
      <c r="L35" s="4">
        <v>390490082102045</v>
      </c>
      <c r="M35" s="1">
        <v>15</v>
      </c>
      <c r="N35" s="1">
        <v>8</v>
      </c>
      <c r="P35" s="4">
        <v>390490073062035</v>
      </c>
      <c r="Q35" s="1">
        <v>0</v>
      </c>
      <c r="R35" s="1">
        <v>8</v>
      </c>
      <c r="T35" s="4">
        <v>390490079612033</v>
      </c>
      <c r="U35" s="1">
        <v>23</v>
      </c>
      <c r="V35" s="1">
        <v>8</v>
      </c>
    </row>
    <row r="36" spans="1:22" x14ac:dyDescent="0.25">
      <c r="A36" s="15" t="s">
        <v>65</v>
      </c>
      <c r="B36" s="15" t="s">
        <v>113</v>
      </c>
      <c r="C36" s="40">
        <v>11081</v>
      </c>
      <c r="D36" s="15">
        <v>8</v>
      </c>
      <c r="E36" s="16" t="str">
        <f t="shared" ref="E36:F50" si="3">IF($D36=E$1,$C36,"")</f>
        <v/>
      </c>
      <c r="F36" s="16">
        <f t="shared" si="3"/>
        <v>11081</v>
      </c>
      <c r="G36">
        <v>25945</v>
      </c>
      <c r="H36" s="1">
        <f t="shared" si="0"/>
        <v>-14864</v>
      </c>
      <c r="I36" t="s">
        <v>476</v>
      </c>
      <c r="L36" s="4">
        <v>390490082102055</v>
      </c>
      <c r="M36" s="1">
        <v>0</v>
      </c>
      <c r="N36" s="1">
        <v>8</v>
      </c>
      <c r="P36" s="4">
        <v>390490073062032</v>
      </c>
      <c r="Q36" s="1">
        <v>167</v>
      </c>
      <c r="R36" s="1">
        <v>8</v>
      </c>
      <c r="S36" s="1"/>
      <c r="T36" s="4">
        <v>390490079612028</v>
      </c>
      <c r="U36" s="1">
        <v>0</v>
      </c>
      <c r="V36" s="1">
        <v>8</v>
      </c>
    </row>
    <row r="37" spans="1:22" x14ac:dyDescent="0.25">
      <c r="A37" s="15" t="s">
        <v>198</v>
      </c>
      <c r="B37" s="15" t="s">
        <v>113</v>
      </c>
      <c r="C37" s="40">
        <v>2642</v>
      </c>
      <c r="D37" s="15">
        <v>8</v>
      </c>
      <c r="E37" s="16" t="str">
        <f t="shared" si="3"/>
        <v/>
      </c>
      <c r="F37" s="16">
        <f t="shared" si="3"/>
        <v>2642</v>
      </c>
      <c r="G37">
        <v>38368</v>
      </c>
      <c r="H37" s="1">
        <f t="shared" si="0"/>
        <v>-35726</v>
      </c>
      <c r="I37" t="s">
        <v>465</v>
      </c>
      <c r="L37" s="4">
        <v>390490082424032</v>
      </c>
      <c r="M37" s="1">
        <v>16</v>
      </c>
      <c r="N37" s="1">
        <v>8</v>
      </c>
      <c r="P37" s="4">
        <v>390490073062033</v>
      </c>
      <c r="Q37" s="1">
        <v>0</v>
      </c>
      <c r="R37" s="1">
        <v>8</v>
      </c>
      <c r="T37" s="4">
        <v>390490079612017</v>
      </c>
      <c r="U37" s="1">
        <v>581</v>
      </c>
      <c r="V37" s="1">
        <v>8</v>
      </c>
    </row>
    <row r="38" spans="1:22" x14ac:dyDescent="0.25">
      <c r="A38" s="15" t="s">
        <v>199</v>
      </c>
      <c r="B38" s="15" t="s">
        <v>113</v>
      </c>
      <c r="C38" s="40">
        <v>4104</v>
      </c>
      <c r="D38" s="15">
        <v>7</v>
      </c>
      <c r="E38" s="16">
        <f t="shared" si="3"/>
        <v>4104</v>
      </c>
      <c r="F38" s="16" t="str">
        <f t="shared" si="3"/>
        <v/>
      </c>
      <c r="G38" s="1">
        <v>37593</v>
      </c>
      <c r="H38" s="1">
        <f t="shared" si="0"/>
        <v>-33489</v>
      </c>
      <c r="I38" s="1" t="s">
        <v>473</v>
      </c>
      <c r="L38" s="4">
        <v>390490082424019</v>
      </c>
      <c r="M38" s="1">
        <v>8</v>
      </c>
      <c r="N38" s="1">
        <v>8</v>
      </c>
      <c r="P38" s="4">
        <v>390490073941004</v>
      </c>
      <c r="Q38" s="1">
        <v>130</v>
      </c>
      <c r="R38" s="1">
        <v>8</v>
      </c>
      <c r="T38" s="4">
        <v>390490079612021</v>
      </c>
      <c r="U38" s="1">
        <v>78</v>
      </c>
      <c r="V38" s="1">
        <v>8</v>
      </c>
    </row>
    <row r="39" spans="1:22" x14ac:dyDescent="0.25">
      <c r="A39" s="15" t="s">
        <v>76</v>
      </c>
      <c r="B39" s="15" t="s">
        <v>113</v>
      </c>
      <c r="C39" s="40">
        <v>3929</v>
      </c>
      <c r="D39" s="15">
        <v>7</v>
      </c>
      <c r="E39" s="16">
        <f t="shared" si="3"/>
        <v>3929</v>
      </c>
      <c r="F39" s="16" t="str">
        <f t="shared" si="3"/>
        <v/>
      </c>
      <c r="G39">
        <v>4238</v>
      </c>
      <c r="H39" s="1">
        <f t="shared" si="0"/>
        <v>-309</v>
      </c>
      <c r="L39" s="4">
        <v>390490082424017</v>
      </c>
      <c r="M39" s="1">
        <v>31</v>
      </c>
      <c r="N39" s="1">
        <v>8</v>
      </c>
      <c r="P39" s="4">
        <v>390490073941005</v>
      </c>
      <c r="Q39" s="1">
        <v>243</v>
      </c>
      <c r="R39" s="1">
        <v>8</v>
      </c>
      <c r="T39" s="4">
        <v>390490079612020</v>
      </c>
      <c r="U39" s="1">
        <v>42</v>
      </c>
      <c r="V39" s="1">
        <v>8</v>
      </c>
    </row>
    <row r="40" spans="1:22" x14ac:dyDescent="0.25">
      <c r="A40" s="15" t="s">
        <v>200</v>
      </c>
      <c r="B40" s="15" t="s">
        <v>113</v>
      </c>
      <c r="C40" s="40">
        <v>1982</v>
      </c>
      <c r="D40" s="15">
        <v>7</v>
      </c>
      <c r="E40" s="16">
        <f t="shared" si="3"/>
        <v>1982</v>
      </c>
      <c r="F40" s="16" t="str">
        <f t="shared" si="3"/>
        <v/>
      </c>
      <c r="G40">
        <v>12761</v>
      </c>
      <c r="H40" s="1">
        <f t="shared" si="0"/>
        <v>-10779</v>
      </c>
      <c r="I40" t="s">
        <v>462</v>
      </c>
      <c r="L40" s="4">
        <v>390490082412032</v>
      </c>
      <c r="M40" s="1">
        <v>0</v>
      </c>
      <c r="N40" s="1">
        <v>8</v>
      </c>
      <c r="P40" s="4">
        <v>390490073941006</v>
      </c>
      <c r="Q40" s="1">
        <v>45</v>
      </c>
      <c r="R40" s="1">
        <v>8</v>
      </c>
      <c r="T40" s="4">
        <v>390490079612024</v>
      </c>
      <c r="U40" s="1">
        <v>148</v>
      </c>
      <c r="V40" s="1">
        <v>7</v>
      </c>
    </row>
    <row r="41" spans="1:22" x14ac:dyDescent="0.25">
      <c r="A41" s="15" t="s">
        <v>201</v>
      </c>
      <c r="B41" s="15" t="s">
        <v>113</v>
      </c>
      <c r="C41" s="40">
        <v>6434</v>
      </c>
      <c r="D41" s="15">
        <v>8</v>
      </c>
      <c r="E41" s="16" t="str">
        <f t="shared" si="3"/>
        <v/>
      </c>
      <c r="F41" s="16">
        <f t="shared" si="3"/>
        <v>6434</v>
      </c>
      <c r="G41">
        <v>6757</v>
      </c>
      <c r="H41" s="1">
        <f t="shared" si="0"/>
        <v>-323</v>
      </c>
      <c r="I41" t="s">
        <v>475</v>
      </c>
      <c r="L41" s="4">
        <v>390490082412033</v>
      </c>
      <c r="M41" s="1">
        <v>61</v>
      </c>
      <c r="N41" s="1">
        <v>8</v>
      </c>
      <c r="P41" s="4">
        <v>390490073941007</v>
      </c>
      <c r="Q41" s="1">
        <v>42</v>
      </c>
      <c r="R41" s="1">
        <v>8</v>
      </c>
      <c r="T41" s="4">
        <v>390490079612023</v>
      </c>
      <c r="U41" s="1">
        <v>125</v>
      </c>
      <c r="V41" s="1">
        <v>7</v>
      </c>
    </row>
    <row r="42" spans="1:22" x14ac:dyDescent="0.25">
      <c r="A42" s="15" t="s">
        <v>202</v>
      </c>
      <c r="B42" s="15" t="s">
        <v>113</v>
      </c>
      <c r="C42" s="40">
        <v>17415</v>
      </c>
      <c r="D42" s="15">
        <v>8</v>
      </c>
      <c r="E42" s="16" t="str">
        <f t="shared" si="3"/>
        <v/>
      </c>
      <c r="F42" s="16">
        <f t="shared" si="3"/>
        <v>17415</v>
      </c>
      <c r="G42">
        <v>17415</v>
      </c>
      <c r="H42" s="1">
        <f t="shared" si="0"/>
        <v>0</v>
      </c>
      <c r="I42"/>
      <c r="L42" s="4">
        <v>390490082412047</v>
      </c>
      <c r="M42" s="1">
        <v>59</v>
      </c>
      <c r="N42" s="1">
        <v>8</v>
      </c>
      <c r="P42" s="4">
        <v>390490073941009</v>
      </c>
      <c r="Q42" s="1">
        <v>202</v>
      </c>
      <c r="R42" s="1">
        <v>8</v>
      </c>
      <c r="T42" s="4">
        <v>390490079612019</v>
      </c>
      <c r="U42" s="1">
        <v>59</v>
      </c>
      <c r="V42" s="1">
        <v>7</v>
      </c>
    </row>
    <row r="43" spans="1:22" x14ac:dyDescent="0.25">
      <c r="A43" s="15" t="s">
        <v>203</v>
      </c>
      <c r="B43" s="15" t="s">
        <v>113</v>
      </c>
      <c r="C43" s="40">
        <v>1783</v>
      </c>
      <c r="D43" s="15">
        <v>7</v>
      </c>
      <c r="E43" s="16">
        <f t="shared" si="3"/>
        <v>1783</v>
      </c>
      <c r="F43" s="16" t="str">
        <f t="shared" si="3"/>
        <v/>
      </c>
      <c r="G43">
        <v>17168</v>
      </c>
      <c r="H43" s="1">
        <f t="shared" si="0"/>
        <v>-15385</v>
      </c>
      <c r="I43" t="s">
        <v>464</v>
      </c>
      <c r="L43" s="4">
        <v>390490082412034</v>
      </c>
      <c r="M43" s="1">
        <v>0</v>
      </c>
      <c r="N43" s="1">
        <v>8</v>
      </c>
      <c r="P43" s="4">
        <v>390490073941010</v>
      </c>
      <c r="Q43" s="1">
        <v>50</v>
      </c>
      <c r="R43" s="1">
        <v>8</v>
      </c>
      <c r="T43" s="4">
        <v>390490079612034</v>
      </c>
      <c r="U43" s="1">
        <v>81</v>
      </c>
      <c r="V43" s="1">
        <v>7</v>
      </c>
    </row>
    <row r="44" spans="1:22" x14ac:dyDescent="0.25">
      <c r="A44" s="15" t="s">
        <v>204</v>
      </c>
      <c r="B44" s="15" t="s">
        <v>113</v>
      </c>
      <c r="C44" s="40">
        <v>1424</v>
      </c>
      <c r="D44" s="15">
        <v>8</v>
      </c>
      <c r="E44" s="16" t="str">
        <f t="shared" si="3"/>
        <v/>
      </c>
      <c r="F44" s="16">
        <f t="shared" si="3"/>
        <v>1424</v>
      </c>
      <c r="G44">
        <v>30401</v>
      </c>
      <c r="H44" s="1">
        <f t="shared" si="0"/>
        <v>-28977</v>
      </c>
      <c r="I44" t="s">
        <v>474</v>
      </c>
      <c r="L44" s="4">
        <v>390490082423032</v>
      </c>
      <c r="M44" s="1">
        <v>15</v>
      </c>
      <c r="N44" s="1">
        <v>8</v>
      </c>
      <c r="P44" s="4">
        <v>390490073941000</v>
      </c>
      <c r="Q44" s="1">
        <v>16</v>
      </c>
      <c r="R44" s="1">
        <v>8</v>
      </c>
      <c r="T44" s="4">
        <v>390490079612022</v>
      </c>
      <c r="U44" s="1">
        <v>39</v>
      </c>
      <c r="V44" s="1">
        <v>7</v>
      </c>
    </row>
    <row r="45" spans="1:22" x14ac:dyDescent="0.25">
      <c r="A45" s="15" t="s">
        <v>93</v>
      </c>
      <c r="B45" s="15" t="s">
        <v>113</v>
      </c>
      <c r="C45" s="40">
        <v>6732</v>
      </c>
      <c r="D45" s="15">
        <v>7</v>
      </c>
      <c r="E45" s="16">
        <f t="shared" si="3"/>
        <v>6732</v>
      </c>
      <c r="F45" s="16" t="str">
        <f t="shared" si="3"/>
        <v/>
      </c>
      <c r="G45">
        <v>43591</v>
      </c>
      <c r="H45" s="1">
        <f t="shared" si="0"/>
        <v>-36859</v>
      </c>
      <c r="I45" s="1" t="s">
        <v>472</v>
      </c>
      <c r="L45" s="4">
        <v>390490082424000</v>
      </c>
      <c r="M45" s="1">
        <v>28</v>
      </c>
      <c r="N45" s="1">
        <v>8</v>
      </c>
      <c r="P45" s="4">
        <v>390490073941003</v>
      </c>
      <c r="Q45" s="1">
        <v>14</v>
      </c>
      <c r="R45" s="1">
        <v>8</v>
      </c>
      <c r="T45" s="4">
        <v>390490079612018</v>
      </c>
      <c r="U45" s="1">
        <v>87</v>
      </c>
      <c r="V45" s="1">
        <v>7</v>
      </c>
    </row>
    <row r="46" spans="1:22" x14ac:dyDescent="0.25">
      <c r="A46" s="15" t="s">
        <v>205</v>
      </c>
      <c r="B46" s="15" t="s">
        <v>114</v>
      </c>
      <c r="C46" s="40"/>
      <c r="D46" s="15">
        <v>8</v>
      </c>
      <c r="E46" s="16" t="str">
        <f t="shared" si="3"/>
        <v/>
      </c>
      <c r="F46" s="16">
        <f t="shared" si="3"/>
        <v>0</v>
      </c>
      <c r="H46" s="1">
        <f t="shared" si="0"/>
        <v>0</v>
      </c>
      <c r="L46" s="4">
        <v>390490082424003</v>
      </c>
      <c r="M46" s="1">
        <v>1</v>
      </c>
      <c r="N46" s="1">
        <v>8</v>
      </c>
      <c r="P46" s="4">
        <v>390490073061001</v>
      </c>
      <c r="Q46" s="1">
        <v>11</v>
      </c>
      <c r="R46" s="1">
        <v>8</v>
      </c>
      <c r="T46" s="4">
        <v>390490079612027</v>
      </c>
      <c r="U46" s="1">
        <v>173</v>
      </c>
      <c r="V46" s="1">
        <v>7</v>
      </c>
    </row>
    <row r="47" spans="1:22" x14ac:dyDescent="0.25">
      <c r="A47" s="15" t="s">
        <v>206</v>
      </c>
      <c r="B47" s="15" t="s">
        <v>114</v>
      </c>
      <c r="C47" s="40"/>
      <c r="D47" s="15">
        <v>8</v>
      </c>
      <c r="E47" s="16" t="str">
        <f t="shared" si="3"/>
        <v/>
      </c>
      <c r="F47" s="16">
        <f t="shared" si="3"/>
        <v>0</v>
      </c>
      <c r="H47" s="1">
        <f t="shared" si="0"/>
        <v>0</v>
      </c>
      <c r="L47" s="4">
        <v>390490082424001</v>
      </c>
      <c r="M47" s="1">
        <v>26</v>
      </c>
      <c r="N47" s="1">
        <v>8</v>
      </c>
      <c r="P47" s="4">
        <v>390490073061000</v>
      </c>
      <c r="Q47" s="1">
        <v>24</v>
      </c>
      <c r="R47" s="1">
        <v>8</v>
      </c>
      <c r="T47" s="4">
        <v>390490079612026</v>
      </c>
      <c r="U47" s="1">
        <v>94</v>
      </c>
      <c r="V47" s="1">
        <v>7</v>
      </c>
    </row>
    <row r="48" spans="1:22" x14ac:dyDescent="0.25">
      <c r="A48" s="15" t="s">
        <v>207</v>
      </c>
      <c r="B48" s="15" t="s">
        <v>114</v>
      </c>
      <c r="C48" s="40"/>
      <c r="D48" s="15">
        <v>7</v>
      </c>
      <c r="E48" s="16">
        <f t="shared" si="3"/>
        <v>0</v>
      </c>
      <c r="F48" s="16" t="str">
        <f t="shared" si="3"/>
        <v/>
      </c>
      <c r="H48" s="1">
        <f t="shared" si="0"/>
        <v>0</v>
      </c>
      <c r="L48" s="4">
        <v>390490082423003</v>
      </c>
      <c r="M48" s="1">
        <v>4</v>
      </c>
      <c r="N48" s="1">
        <v>8</v>
      </c>
      <c r="T48" s="4">
        <v>390490079612025</v>
      </c>
      <c r="U48" s="1">
        <v>46</v>
      </c>
      <c r="V48" s="1">
        <v>7</v>
      </c>
    </row>
    <row r="49" spans="1:22" x14ac:dyDescent="0.25">
      <c r="A49" s="23" t="s">
        <v>208</v>
      </c>
      <c r="B49" s="15" t="s">
        <v>114</v>
      </c>
      <c r="C49" s="40"/>
      <c r="D49" s="15">
        <v>8</v>
      </c>
      <c r="E49" s="16" t="str">
        <f t="shared" si="3"/>
        <v/>
      </c>
      <c r="F49" s="16">
        <f t="shared" si="3"/>
        <v>0</v>
      </c>
      <c r="H49" s="1">
        <f t="shared" si="0"/>
        <v>0</v>
      </c>
      <c r="L49" s="4">
        <v>390490082424004</v>
      </c>
      <c r="M49" s="1">
        <v>35</v>
      </c>
      <c r="N49" s="1">
        <v>8</v>
      </c>
      <c r="P49" s="4" t="s">
        <v>236</v>
      </c>
      <c r="Q49" s="1">
        <f>SUM(Q16:Q30)</f>
        <v>232</v>
      </c>
      <c r="T49" s="4">
        <v>390490079612009</v>
      </c>
      <c r="U49" s="1">
        <v>230</v>
      </c>
      <c r="V49" s="1">
        <v>7</v>
      </c>
    </row>
    <row r="50" spans="1:22" x14ac:dyDescent="0.25">
      <c r="A50" s="15" t="s">
        <v>209</v>
      </c>
      <c r="B50" s="15" t="s">
        <v>114</v>
      </c>
      <c r="C50" s="40"/>
      <c r="D50" s="15">
        <v>8</v>
      </c>
      <c r="E50" s="16" t="str">
        <f t="shared" si="3"/>
        <v/>
      </c>
      <c r="F50" s="16">
        <f t="shared" si="3"/>
        <v>0</v>
      </c>
      <c r="H50" s="1">
        <f t="shared" si="0"/>
        <v>0</v>
      </c>
      <c r="L50" s="4">
        <v>390490082423021</v>
      </c>
      <c r="M50" s="1">
        <v>14</v>
      </c>
      <c r="N50" s="1">
        <v>8</v>
      </c>
      <c r="P50" s="4" t="s">
        <v>235</v>
      </c>
      <c r="Q50" s="1">
        <f>SUM(Q31:Q47)</f>
        <v>1112</v>
      </c>
      <c r="T50" s="4">
        <v>390490079612014</v>
      </c>
      <c r="U50" s="1">
        <v>91</v>
      </c>
      <c r="V50" s="1">
        <v>7</v>
      </c>
    </row>
    <row r="51" spans="1:22" x14ac:dyDescent="0.25">
      <c r="A51" s="15"/>
      <c r="B51" s="15"/>
      <c r="C51" s="40">
        <f>SUM(C3:C50)</f>
        <v>1323807</v>
      </c>
      <c r="D51" s="15"/>
      <c r="E51" s="16">
        <f>SUM(E3:E50)</f>
        <v>537176</v>
      </c>
      <c r="F51" s="16">
        <f>SUM(F3:F50)</f>
        <v>786631</v>
      </c>
      <c r="H51" s="1">
        <f>SUM(H3:H50)</f>
        <v>0</v>
      </c>
      <c r="L51" s="4">
        <v>390490082423008</v>
      </c>
      <c r="M51" s="1">
        <v>4</v>
      </c>
      <c r="N51" s="1">
        <v>8</v>
      </c>
      <c r="T51" s="4">
        <v>390490079612013</v>
      </c>
      <c r="U51" s="1">
        <v>61</v>
      </c>
      <c r="V51" s="1">
        <v>7</v>
      </c>
    </row>
    <row r="52" spans="1:22" x14ac:dyDescent="0.25">
      <c r="C52" s="7" t="str">
        <f>IF(C51=A1,"GOOD!")</f>
        <v>GOOD!</v>
      </c>
      <c r="E52" t="str">
        <f>IF(E51+F51=C51,"GOOD!")</f>
        <v>GOOD!</v>
      </c>
      <c r="L52" s="4">
        <v>390490082423009</v>
      </c>
      <c r="M52" s="1">
        <v>168</v>
      </c>
      <c r="N52" s="1">
        <v>8</v>
      </c>
      <c r="P52" s="43" t="s">
        <v>233</v>
      </c>
      <c r="Q52" s="43"/>
      <c r="R52" s="43"/>
      <c r="T52" s="4">
        <v>390490079612012</v>
      </c>
      <c r="U52" s="1">
        <v>92</v>
      </c>
      <c r="V52" s="1">
        <v>7</v>
      </c>
    </row>
    <row r="53" spans="1:22" x14ac:dyDescent="0.25">
      <c r="L53" s="4">
        <v>390490082424006</v>
      </c>
      <c r="M53" s="1">
        <v>10</v>
      </c>
      <c r="N53" s="1">
        <v>8</v>
      </c>
      <c r="P53" s="4" t="s">
        <v>224</v>
      </c>
      <c r="Q53" s="1" t="s">
        <v>98</v>
      </c>
      <c r="R53" s="1" t="s">
        <v>110</v>
      </c>
      <c r="T53" s="4">
        <v>390490079612010</v>
      </c>
      <c r="U53" s="1">
        <v>83</v>
      </c>
      <c r="V53" s="1">
        <v>7</v>
      </c>
    </row>
    <row r="54" spans="1:22" x14ac:dyDescent="0.25">
      <c r="L54" s="4">
        <v>390490082424008</v>
      </c>
      <c r="M54" s="1">
        <v>14</v>
      </c>
      <c r="N54" s="1">
        <v>8</v>
      </c>
      <c r="P54" s="4">
        <v>390490073031011</v>
      </c>
      <c r="Q54" s="1">
        <v>104</v>
      </c>
      <c r="R54" s="1">
        <v>7</v>
      </c>
      <c r="T54" s="4">
        <v>390490079612003</v>
      </c>
      <c r="U54" s="1">
        <v>185</v>
      </c>
      <c r="V54" s="1">
        <v>7</v>
      </c>
    </row>
    <row r="55" spans="1:22" x14ac:dyDescent="0.25">
      <c r="L55" s="4">
        <v>390490082424007</v>
      </c>
      <c r="M55" s="1">
        <v>10</v>
      </c>
      <c r="N55" s="1">
        <v>8</v>
      </c>
      <c r="P55" s="4">
        <v>390490074272031</v>
      </c>
      <c r="Q55" s="1">
        <v>0</v>
      </c>
      <c r="R55" s="1">
        <v>7</v>
      </c>
      <c r="T55" s="4">
        <v>390490079612006</v>
      </c>
      <c r="U55" s="1">
        <v>0</v>
      </c>
      <c r="V55" s="1">
        <v>8</v>
      </c>
    </row>
    <row r="56" spans="1:22" x14ac:dyDescent="0.25">
      <c r="L56" s="4">
        <v>390490082424009</v>
      </c>
      <c r="M56" s="1">
        <v>40</v>
      </c>
      <c r="N56" s="1">
        <v>8</v>
      </c>
      <c r="P56" s="4">
        <v>390490074272032</v>
      </c>
      <c r="Q56" s="1">
        <v>18</v>
      </c>
      <c r="R56" s="1">
        <v>7</v>
      </c>
      <c r="T56" t="s">
        <v>679</v>
      </c>
      <c r="U56" s="1">
        <f>SUM(U40:U54)</f>
        <v>1594</v>
      </c>
    </row>
    <row r="57" spans="1:22" x14ac:dyDescent="0.25">
      <c r="L57" s="4">
        <v>390490082424010</v>
      </c>
      <c r="M57" s="1">
        <v>56</v>
      </c>
      <c r="N57" s="1">
        <v>8</v>
      </c>
      <c r="P57" s="4">
        <v>390490074272027</v>
      </c>
      <c r="Q57" s="1">
        <v>0</v>
      </c>
      <c r="R57" s="1">
        <v>7</v>
      </c>
      <c r="T57" t="s">
        <v>680</v>
      </c>
      <c r="U57" s="1">
        <f>SUM(U29:U39,U55)</f>
        <v>988</v>
      </c>
    </row>
    <row r="58" spans="1:22" x14ac:dyDescent="0.25">
      <c r="L58" s="4">
        <v>390490082424011</v>
      </c>
      <c r="M58" s="1">
        <v>28</v>
      </c>
      <c r="N58" s="1">
        <v>8</v>
      </c>
      <c r="P58" s="4">
        <v>390490074272049</v>
      </c>
      <c r="Q58" s="1">
        <v>0</v>
      </c>
      <c r="R58" s="1">
        <v>7</v>
      </c>
    </row>
    <row r="59" spans="1:22" x14ac:dyDescent="0.25">
      <c r="L59" s="4">
        <v>390490082423010</v>
      </c>
      <c r="M59" s="1">
        <v>0</v>
      </c>
      <c r="N59" s="1">
        <v>8</v>
      </c>
      <c r="P59" s="4">
        <v>390490074272050</v>
      </c>
      <c r="Q59" s="1">
        <v>0</v>
      </c>
      <c r="R59" s="1">
        <v>7</v>
      </c>
    </row>
    <row r="60" spans="1:22" x14ac:dyDescent="0.25">
      <c r="L60" s="4">
        <v>390490082421038</v>
      </c>
      <c r="M60" s="1">
        <v>2</v>
      </c>
      <c r="N60" s="1">
        <v>8</v>
      </c>
      <c r="P60" s="4">
        <v>390490074272003</v>
      </c>
      <c r="Q60" s="1">
        <v>1</v>
      </c>
      <c r="R60" s="1">
        <v>8</v>
      </c>
    </row>
    <row r="61" spans="1:22" x14ac:dyDescent="0.25">
      <c r="L61" s="4">
        <v>390490082412046</v>
      </c>
      <c r="M61" s="1">
        <v>7</v>
      </c>
      <c r="N61" s="1">
        <v>8</v>
      </c>
      <c r="P61" s="4">
        <v>390490073031008</v>
      </c>
      <c r="Q61" s="1">
        <v>15</v>
      </c>
      <c r="R61" s="1">
        <v>8</v>
      </c>
    </row>
    <row r="62" spans="1:22" x14ac:dyDescent="0.25">
      <c r="L62" s="4">
        <v>390490082412020</v>
      </c>
      <c r="M62" s="1">
        <v>0</v>
      </c>
      <c r="N62" s="1">
        <v>8</v>
      </c>
      <c r="P62" s="4">
        <v>390490073031003</v>
      </c>
      <c r="Q62" s="1">
        <v>733</v>
      </c>
      <c r="R62" s="1">
        <v>8</v>
      </c>
    </row>
    <row r="63" spans="1:22" x14ac:dyDescent="0.25">
      <c r="L63" s="4">
        <v>390490082412018</v>
      </c>
      <c r="M63" s="1">
        <v>41</v>
      </c>
      <c r="N63" s="1">
        <v>8</v>
      </c>
      <c r="P63" s="4">
        <v>390490073031006</v>
      </c>
      <c r="Q63" s="1">
        <v>80</v>
      </c>
      <c r="R63" s="1">
        <v>8</v>
      </c>
    </row>
    <row r="64" spans="1:22" x14ac:dyDescent="0.25">
      <c r="L64" s="4">
        <v>390490082412019</v>
      </c>
      <c r="M64" s="1">
        <v>0</v>
      </c>
      <c r="N64" s="1">
        <v>8</v>
      </c>
      <c r="P64" s="4">
        <v>390490073031007</v>
      </c>
      <c r="Q64" s="1">
        <v>58</v>
      </c>
      <c r="R64" s="1">
        <v>8</v>
      </c>
    </row>
    <row r="65" spans="12:18" x14ac:dyDescent="0.25">
      <c r="L65" s="4">
        <v>390490082422023</v>
      </c>
      <c r="M65" s="1">
        <v>17</v>
      </c>
      <c r="N65" s="1">
        <v>8</v>
      </c>
      <c r="P65" s="4">
        <v>390490073031002</v>
      </c>
      <c r="Q65" s="1">
        <v>0</v>
      </c>
      <c r="R65" s="1">
        <v>8</v>
      </c>
    </row>
    <row r="66" spans="12:18" x14ac:dyDescent="0.25">
      <c r="L66" s="4">
        <v>390490082422007</v>
      </c>
      <c r="M66" s="1">
        <v>0</v>
      </c>
      <c r="N66" s="1">
        <v>8</v>
      </c>
      <c r="P66" s="4">
        <v>390490073031001</v>
      </c>
      <c r="Q66" s="1">
        <v>109</v>
      </c>
      <c r="R66" s="1">
        <v>8</v>
      </c>
    </row>
    <row r="67" spans="12:18" x14ac:dyDescent="0.25">
      <c r="L67" s="4">
        <v>390490082422013</v>
      </c>
      <c r="M67" s="1">
        <v>0</v>
      </c>
      <c r="N67" s="1">
        <v>8</v>
      </c>
      <c r="P67" s="4">
        <v>390490092522002</v>
      </c>
      <c r="Q67" s="1">
        <v>0</v>
      </c>
      <c r="R67" s="1">
        <v>8</v>
      </c>
    </row>
    <row r="68" spans="12:18" x14ac:dyDescent="0.25">
      <c r="L68" s="4">
        <v>390490082422001</v>
      </c>
      <c r="M68" s="1">
        <v>57</v>
      </c>
      <c r="N68" s="1">
        <v>8</v>
      </c>
      <c r="P68" s="4">
        <v>390490092522005</v>
      </c>
      <c r="Q68" s="1">
        <v>6</v>
      </c>
      <c r="R68" s="1">
        <v>8</v>
      </c>
    </row>
    <row r="69" spans="12:18" x14ac:dyDescent="0.25">
      <c r="L69" s="4">
        <v>390490082422000</v>
      </c>
      <c r="M69" s="1">
        <v>6</v>
      </c>
      <c r="N69" s="1">
        <v>8</v>
      </c>
      <c r="P69" s="4">
        <v>390490092522003</v>
      </c>
      <c r="Q69" s="1">
        <v>3</v>
      </c>
      <c r="R69" s="1">
        <v>8</v>
      </c>
    </row>
    <row r="70" spans="12:18" x14ac:dyDescent="0.25">
      <c r="L70" s="4">
        <v>390490082412012</v>
      </c>
      <c r="M70" s="1">
        <v>34</v>
      </c>
      <c r="N70" s="1">
        <v>8</v>
      </c>
    </row>
    <row r="71" spans="12:18" x14ac:dyDescent="0.25">
      <c r="L71" s="4">
        <v>390490082412010</v>
      </c>
      <c r="M71" s="1">
        <v>14</v>
      </c>
      <c r="N71" s="1">
        <v>8</v>
      </c>
      <c r="P71" s="4" t="s">
        <v>234</v>
      </c>
      <c r="Q71" s="1">
        <f>SUM(Q54:Q59)</f>
        <v>122</v>
      </c>
    </row>
    <row r="72" spans="12:18" x14ac:dyDescent="0.25">
      <c r="L72" s="4">
        <v>390490082412001</v>
      </c>
      <c r="M72" s="1">
        <v>0</v>
      </c>
      <c r="N72" s="1">
        <v>8</v>
      </c>
      <c r="P72" s="4" t="s">
        <v>237</v>
      </c>
      <c r="Q72" s="1">
        <f>SUM(Q60:Q69)</f>
        <v>1005</v>
      </c>
    </row>
    <row r="73" spans="12:18" x14ac:dyDescent="0.25">
      <c r="L73" s="4">
        <v>390490082421027</v>
      </c>
      <c r="M73" s="1">
        <v>1</v>
      </c>
      <c r="N73" s="1">
        <v>8</v>
      </c>
    </row>
    <row r="74" spans="12:18" x14ac:dyDescent="0.25">
      <c r="L74" s="4">
        <v>390490082421025</v>
      </c>
      <c r="M74" s="1">
        <v>27</v>
      </c>
      <c r="N74" s="1">
        <v>8</v>
      </c>
    </row>
    <row r="75" spans="12:18" x14ac:dyDescent="0.25">
      <c r="L75" s="4">
        <v>390490082421026</v>
      </c>
      <c r="M75" s="1">
        <v>20</v>
      </c>
      <c r="N75" s="1">
        <v>8</v>
      </c>
    </row>
    <row r="76" spans="12:18" x14ac:dyDescent="0.25">
      <c r="L76" s="4">
        <v>390490082421018</v>
      </c>
      <c r="M76" s="1">
        <v>25</v>
      </c>
      <c r="N76" s="1">
        <v>8</v>
      </c>
    </row>
    <row r="77" spans="12:18" x14ac:dyDescent="0.25">
      <c r="L77" s="4">
        <v>390490082421020</v>
      </c>
      <c r="M77" s="1">
        <v>6</v>
      </c>
      <c r="N77" s="1">
        <v>8</v>
      </c>
    </row>
    <row r="78" spans="12:18" x14ac:dyDescent="0.25">
      <c r="L78" s="4">
        <v>390490082421021</v>
      </c>
      <c r="M78" s="1">
        <v>0</v>
      </c>
      <c r="N78" s="1">
        <v>8</v>
      </c>
    </row>
    <row r="79" spans="12:18" x14ac:dyDescent="0.25">
      <c r="L79" s="4">
        <v>390490082421019</v>
      </c>
      <c r="M79" s="1">
        <v>15</v>
      </c>
      <c r="N79" s="1">
        <v>8</v>
      </c>
    </row>
    <row r="80" spans="12:18" x14ac:dyDescent="0.25">
      <c r="L80" s="4">
        <v>390490082421032</v>
      </c>
      <c r="M80" s="1">
        <v>4</v>
      </c>
      <c r="N80" s="1">
        <v>8</v>
      </c>
    </row>
    <row r="81" spans="12:14" x14ac:dyDescent="0.25">
      <c r="L81" s="4">
        <v>390490082422040</v>
      </c>
      <c r="M81" s="1">
        <v>16</v>
      </c>
      <c r="N81" s="1">
        <v>8</v>
      </c>
    </row>
    <row r="82" spans="12:14" x14ac:dyDescent="0.25">
      <c r="L82" s="4">
        <v>390490082422041</v>
      </c>
      <c r="M82" s="1">
        <v>28</v>
      </c>
      <c r="N82" s="1">
        <v>8</v>
      </c>
    </row>
    <row r="83" spans="12:14" x14ac:dyDescent="0.25">
      <c r="L83" s="4">
        <v>390490082421003</v>
      </c>
      <c r="M83" s="1">
        <v>12</v>
      </c>
      <c r="N83" s="1">
        <v>8</v>
      </c>
    </row>
    <row r="84" spans="12:14" x14ac:dyDescent="0.25">
      <c r="L84" s="4">
        <v>390490082421004</v>
      </c>
      <c r="M84" s="1">
        <v>4</v>
      </c>
      <c r="N84" s="1">
        <v>8</v>
      </c>
    </row>
    <row r="85" spans="12:14" x14ac:dyDescent="0.25">
      <c r="L85" s="4">
        <v>390490082421028</v>
      </c>
      <c r="M85" s="1">
        <v>0</v>
      </c>
      <c r="N85" s="1">
        <v>8</v>
      </c>
    </row>
    <row r="86" spans="12:14" x14ac:dyDescent="0.25">
      <c r="L86" s="4">
        <v>390490082421022</v>
      </c>
      <c r="M86" s="1">
        <v>0</v>
      </c>
      <c r="N86" s="1">
        <v>8</v>
      </c>
    </row>
    <row r="87" spans="12:14" x14ac:dyDescent="0.25">
      <c r="L87" s="4">
        <v>390490082421023</v>
      </c>
      <c r="M87" s="1">
        <v>4</v>
      </c>
      <c r="N87" s="1">
        <v>8</v>
      </c>
    </row>
    <row r="88" spans="12:14" x14ac:dyDescent="0.25">
      <c r="L88" s="4">
        <v>390490082421031</v>
      </c>
      <c r="M88" s="1">
        <v>0</v>
      </c>
      <c r="N88" s="1">
        <v>8</v>
      </c>
    </row>
    <row r="89" spans="12:14" x14ac:dyDescent="0.25">
      <c r="L89" s="4">
        <v>390490082421030</v>
      </c>
      <c r="M89" s="1">
        <v>0</v>
      </c>
      <c r="N89" s="1">
        <v>8</v>
      </c>
    </row>
    <row r="90" spans="12:14" x14ac:dyDescent="0.25">
      <c r="L90" s="4">
        <v>390490082421029</v>
      </c>
      <c r="M90" s="1">
        <v>0</v>
      </c>
      <c r="N90" s="1">
        <v>8</v>
      </c>
    </row>
    <row r="91" spans="12:14" x14ac:dyDescent="0.25">
      <c r="L91" s="4">
        <v>390490081721000</v>
      </c>
      <c r="M91" s="1">
        <v>0</v>
      </c>
      <c r="N91" s="1">
        <v>8</v>
      </c>
    </row>
    <row r="92" spans="12:14" x14ac:dyDescent="0.25">
      <c r="L92" s="4">
        <v>390490079412033</v>
      </c>
      <c r="M92" s="1">
        <v>0</v>
      </c>
      <c r="N92" s="1">
        <v>8</v>
      </c>
    </row>
    <row r="93" spans="12:14" x14ac:dyDescent="0.25">
      <c r="L93" s="4">
        <v>390490079412034</v>
      </c>
      <c r="M93" s="1">
        <v>0</v>
      </c>
      <c r="N93" s="1">
        <v>8</v>
      </c>
    </row>
    <row r="94" spans="12:14" x14ac:dyDescent="0.25">
      <c r="L94" s="4">
        <v>390490079652009</v>
      </c>
      <c r="M94" s="1">
        <v>0</v>
      </c>
      <c r="N94" s="1">
        <v>8</v>
      </c>
    </row>
    <row r="95" spans="12:14" x14ac:dyDescent="0.25">
      <c r="L95" s="4">
        <v>390490081721001</v>
      </c>
      <c r="M95" s="1">
        <v>0</v>
      </c>
      <c r="N95" s="1">
        <v>8</v>
      </c>
    </row>
    <row r="96" spans="12:14" x14ac:dyDescent="0.25">
      <c r="L96" s="4">
        <v>390490079652010</v>
      </c>
      <c r="M96" s="1">
        <v>0</v>
      </c>
      <c r="N96" s="1">
        <v>8</v>
      </c>
    </row>
    <row r="97" spans="12:14" x14ac:dyDescent="0.25">
      <c r="L97" s="4">
        <v>390490079652011</v>
      </c>
      <c r="M97" s="1">
        <v>0</v>
      </c>
      <c r="N97" s="1">
        <v>8</v>
      </c>
    </row>
    <row r="98" spans="12:14" x14ac:dyDescent="0.25">
      <c r="L98" s="4">
        <v>390490081721006</v>
      </c>
      <c r="M98" s="1">
        <v>0</v>
      </c>
      <c r="N98" s="1">
        <v>8</v>
      </c>
    </row>
    <row r="99" spans="12:14" x14ac:dyDescent="0.25">
      <c r="L99" s="4">
        <v>390490082422027</v>
      </c>
      <c r="M99" s="1">
        <v>2</v>
      </c>
      <c r="N99" s="1">
        <v>7</v>
      </c>
    </row>
    <row r="100" spans="12:14" x14ac:dyDescent="0.25">
      <c r="L100" s="4">
        <v>390490082422039</v>
      </c>
      <c r="M100" s="1">
        <v>0</v>
      </c>
      <c r="N100" s="1">
        <v>7</v>
      </c>
    </row>
    <row r="101" spans="12:14" x14ac:dyDescent="0.25">
      <c r="L101" s="4">
        <v>390490082422033</v>
      </c>
      <c r="M101" s="1">
        <v>15</v>
      </c>
      <c r="N101" s="1">
        <v>7</v>
      </c>
    </row>
    <row r="103" spans="12:14" x14ac:dyDescent="0.25">
      <c r="L103" s="4" t="s">
        <v>231</v>
      </c>
      <c r="M103" s="1">
        <f>SUM(M99:M101)</f>
        <v>17</v>
      </c>
    </row>
    <row r="104" spans="12:14" x14ac:dyDescent="0.25">
      <c r="L104" s="4" t="s">
        <v>232</v>
      </c>
      <c r="M104" s="1">
        <f>SUM(M12:M98)</f>
        <v>1294</v>
      </c>
    </row>
  </sheetData>
  <autoFilter ref="A2:F52"/>
  <mergeCells count="8">
    <mergeCell ref="P14:R14"/>
    <mergeCell ref="P52:R52"/>
    <mergeCell ref="T27:V27"/>
    <mergeCell ref="H1:J1"/>
    <mergeCell ref="L1:N1"/>
    <mergeCell ref="P1:R1"/>
    <mergeCell ref="T1:V1"/>
    <mergeCell ref="L10:N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workbookViewId="0">
      <selection activeCell="A2" sqref="A2:F27"/>
    </sheetView>
  </sheetViews>
  <sheetFormatPr defaultRowHeight="15" x14ac:dyDescent="0.25"/>
  <cols>
    <col min="1" max="1" width="24.28515625" bestFit="1" customWidth="1"/>
    <col min="2" max="2" width="9.5703125" bestFit="1" customWidth="1"/>
    <col min="3" max="3" width="13" style="1" bestFit="1" customWidth="1"/>
    <col min="4" max="4" width="9.5703125" bestFit="1" customWidth="1"/>
    <col min="5" max="6" width="22.42578125" bestFit="1" customWidth="1"/>
    <col min="10" max="10" width="20.5703125" style="4" bestFit="1" customWidth="1"/>
  </cols>
  <sheetData>
    <row r="1" spans="1:12" x14ac:dyDescent="0.25">
      <c r="A1" s="1">
        <f>Sheet1!B30</f>
        <v>167966</v>
      </c>
      <c r="E1">
        <v>12</v>
      </c>
      <c r="F1">
        <v>13</v>
      </c>
      <c r="J1" s="42" t="s">
        <v>469</v>
      </c>
      <c r="K1" s="42"/>
      <c r="L1" s="42"/>
    </row>
    <row r="2" spans="1:12" x14ac:dyDescent="0.25">
      <c r="A2" s="13" t="s">
        <v>108</v>
      </c>
      <c r="B2" s="13" t="s">
        <v>109</v>
      </c>
      <c r="C2" s="14" t="s">
        <v>98</v>
      </c>
      <c r="D2" s="14" t="s">
        <v>110</v>
      </c>
      <c r="E2" s="13" t="s">
        <v>885</v>
      </c>
      <c r="F2" s="13" t="s">
        <v>883</v>
      </c>
      <c r="J2" s="4" t="s">
        <v>210</v>
      </c>
      <c r="K2" t="s">
        <v>98</v>
      </c>
      <c r="L2" t="s">
        <v>110</v>
      </c>
    </row>
    <row r="3" spans="1:12" x14ac:dyDescent="0.25">
      <c r="A3" t="s">
        <v>238</v>
      </c>
      <c r="B3" t="s">
        <v>111</v>
      </c>
      <c r="C3" s="1">
        <v>46549</v>
      </c>
      <c r="D3" s="1">
        <v>12</v>
      </c>
      <c r="E3" s="1">
        <f t="shared" ref="E3:F23" si="0">IF($D3=E$1,$C3,"")</f>
        <v>46549</v>
      </c>
      <c r="F3" s="1" t="str">
        <f t="shared" si="0"/>
        <v/>
      </c>
      <c r="H3" s="1">
        <f t="shared" ref="H3:H30" si="1">G3-C3</f>
        <v>-46549</v>
      </c>
      <c r="J3" s="29">
        <v>435</v>
      </c>
      <c r="K3">
        <f>707+340</f>
        <v>1047</v>
      </c>
      <c r="L3" t="s">
        <v>101</v>
      </c>
    </row>
    <row r="4" spans="1:12" x14ac:dyDescent="0.25">
      <c r="A4" t="s">
        <v>239</v>
      </c>
      <c r="B4" t="s">
        <v>111</v>
      </c>
      <c r="C4" s="8">
        <v>7317</v>
      </c>
      <c r="D4">
        <v>12</v>
      </c>
      <c r="E4" s="1">
        <f t="shared" si="0"/>
        <v>7317</v>
      </c>
      <c r="F4" s="1" t="str">
        <f t="shared" si="0"/>
        <v/>
      </c>
      <c r="G4">
        <v>7317</v>
      </c>
      <c r="H4" s="1">
        <f t="shared" si="1"/>
        <v>0</v>
      </c>
      <c r="J4" s="4">
        <v>436</v>
      </c>
      <c r="K4">
        <v>1016</v>
      </c>
      <c r="L4">
        <v>13</v>
      </c>
    </row>
    <row r="5" spans="1:12" x14ac:dyDescent="0.25">
      <c r="A5" t="s">
        <v>240</v>
      </c>
      <c r="B5" t="s">
        <v>111</v>
      </c>
      <c r="C5" s="8">
        <v>2</v>
      </c>
      <c r="D5">
        <v>12</v>
      </c>
      <c r="E5" s="1">
        <f t="shared" si="0"/>
        <v>2</v>
      </c>
      <c r="F5" s="1" t="str">
        <f t="shared" si="0"/>
        <v/>
      </c>
      <c r="H5" s="1">
        <f t="shared" si="1"/>
        <v>-2</v>
      </c>
    </row>
    <row r="6" spans="1:12" x14ac:dyDescent="0.25">
      <c r="A6" t="s">
        <v>19</v>
      </c>
      <c r="B6" t="s">
        <v>111</v>
      </c>
      <c r="C6" s="8">
        <v>0</v>
      </c>
      <c r="D6">
        <v>12</v>
      </c>
      <c r="E6" s="1">
        <f t="shared" si="0"/>
        <v>0</v>
      </c>
      <c r="F6" s="1" t="str">
        <f t="shared" si="0"/>
        <v/>
      </c>
      <c r="H6" s="1">
        <f t="shared" si="1"/>
        <v>0</v>
      </c>
      <c r="J6" s="42" t="s">
        <v>753</v>
      </c>
      <c r="K6" s="42"/>
      <c r="L6" s="42"/>
    </row>
    <row r="7" spans="1:12" x14ac:dyDescent="0.25">
      <c r="A7" t="s">
        <v>241</v>
      </c>
      <c r="B7" t="s">
        <v>111</v>
      </c>
      <c r="C7" s="8">
        <v>34510</v>
      </c>
      <c r="D7">
        <v>12</v>
      </c>
      <c r="E7" s="1">
        <f t="shared" si="0"/>
        <v>34510</v>
      </c>
      <c r="F7" s="1" t="str">
        <f t="shared" si="0"/>
        <v/>
      </c>
      <c r="H7" s="1">
        <f t="shared" si="1"/>
        <v>-34510</v>
      </c>
      <c r="J7" s="4" t="s">
        <v>224</v>
      </c>
      <c r="K7" t="s">
        <v>98</v>
      </c>
      <c r="L7" t="s">
        <v>110</v>
      </c>
    </row>
    <row r="8" spans="1:12" x14ac:dyDescent="0.25">
      <c r="A8" t="s">
        <v>242</v>
      </c>
      <c r="B8" t="s">
        <v>111</v>
      </c>
      <c r="C8" s="8">
        <v>739</v>
      </c>
      <c r="D8">
        <v>12</v>
      </c>
      <c r="E8" s="1">
        <f t="shared" si="0"/>
        <v>739</v>
      </c>
      <c r="F8" s="1" t="str">
        <f t="shared" si="0"/>
        <v/>
      </c>
      <c r="G8">
        <v>739</v>
      </c>
      <c r="H8" s="1">
        <f t="shared" si="1"/>
        <v>0</v>
      </c>
      <c r="J8" s="4">
        <v>390572301001006</v>
      </c>
      <c r="K8">
        <v>11</v>
      </c>
      <c r="L8">
        <v>12</v>
      </c>
    </row>
    <row r="9" spans="1:12" x14ac:dyDescent="0.25">
      <c r="A9" s="7" t="s">
        <v>12</v>
      </c>
      <c r="B9" s="7" t="s">
        <v>111</v>
      </c>
      <c r="C9" s="8">
        <v>25441</v>
      </c>
      <c r="D9">
        <v>13</v>
      </c>
      <c r="E9" s="1" t="str">
        <f t="shared" si="0"/>
        <v/>
      </c>
      <c r="F9" s="1">
        <f t="shared" si="0"/>
        <v>25441</v>
      </c>
      <c r="G9">
        <v>25441</v>
      </c>
      <c r="H9" s="1">
        <f t="shared" si="1"/>
        <v>0</v>
      </c>
      <c r="J9" s="4">
        <v>390572301002014</v>
      </c>
      <c r="K9">
        <v>111</v>
      </c>
      <c r="L9">
        <v>12</v>
      </c>
    </row>
    <row r="10" spans="1:12" x14ac:dyDescent="0.25">
      <c r="A10" s="7" t="s">
        <v>243</v>
      </c>
      <c r="B10" s="7" t="s">
        <v>112</v>
      </c>
      <c r="C10" s="8">
        <v>261</v>
      </c>
      <c r="D10">
        <v>13</v>
      </c>
      <c r="E10" s="1" t="str">
        <f t="shared" si="0"/>
        <v/>
      </c>
      <c r="F10" s="1">
        <f t="shared" si="0"/>
        <v>261</v>
      </c>
      <c r="H10" s="1">
        <f t="shared" si="1"/>
        <v>-261</v>
      </c>
      <c r="J10" s="4">
        <v>390572301002015</v>
      </c>
      <c r="K10">
        <v>34</v>
      </c>
      <c r="L10">
        <v>12</v>
      </c>
    </row>
    <row r="11" spans="1:12" x14ac:dyDescent="0.25">
      <c r="A11" s="7" t="s">
        <v>244</v>
      </c>
      <c r="B11" s="7" t="s">
        <v>112</v>
      </c>
      <c r="C11" s="8">
        <v>4257</v>
      </c>
      <c r="D11">
        <v>13</v>
      </c>
      <c r="E11" s="1" t="str">
        <f t="shared" si="0"/>
        <v/>
      </c>
      <c r="F11" s="1">
        <f t="shared" si="0"/>
        <v>4257</v>
      </c>
      <c r="H11" s="1">
        <f t="shared" si="1"/>
        <v>-4257</v>
      </c>
      <c r="J11" s="4">
        <v>390472301002005</v>
      </c>
      <c r="K11">
        <v>3</v>
      </c>
      <c r="L11">
        <v>12</v>
      </c>
    </row>
    <row r="12" spans="1:12" x14ac:dyDescent="0.25">
      <c r="A12" s="7" t="s">
        <v>245</v>
      </c>
      <c r="B12" s="7" t="s">
        <v>112</v>
      </c>
      <c r="C12" s="8">
        <v>85</v>
      </c>
      <c r="D12">
        <v>13</v>
      </c>
      <c r="E12" s="1" t="str">
        <f t="shared" si="0"/>
        <v/>
      </c>
      <c r="F12" s="1">
        <f t="shared" si="0"/>
        <v>85</v>
      </c>
      <c r="H12" s="1">
        <f t="shared" si="1"/>
        <v>-85</v>
      </c>
      <c r="J12" s="4">
        <v>390572301002000</v>
      </c>
      <c r="K12">
        <v>18</v>
      </c>
      <c r="L12">
        <v>12</v>
      </c>
    </row>
    <row r="13" spans="1:12" x14ac:dyDescent="0.25">
      <c r="A13" s="7" t="s">
        <v>246</v>
      </c>
      <c r="B13" s="7" t="s">
        <v>112</v>
      </c>
      <c r="C13" s="8">
        <v>2052</v>
      </c>
      <c r="D13">
        <v>13</v>
      </c>
      <c r="E13" s="1" t="str">
        <f t="shared" si="0"/>
        <v/>
      </c>
      <c r="F13" s="1">
        <f t="shared" si="0"/>
        <v>2052</v>
      </c>
      <c r="H13" s="1">
        <f t="shared" si="1"/>
        <v>-2052</v>
      </c>
      <c r="J13" s="4">
        <v>390572403042033</v>
      </c>
      <c r="K13">
        <v>18</v>
      </c>
      <c r="L13">
        <v>12</v>
      </c>
    </row>
    <row r="14" spans="1:12" x14ac:dyDescent="0.25">
      <c r="A14" s="7" t="s">
        <v>247</v>
      </c>
      <c r="B14" s="7" t="s">
        <v>112</v>
      </c>
      <c r="C14" s="8">
        <v>415</v>
      </c>
      <c r="D14">
        <v>13</v>
      </c>
      <c r="E14" s="1" t="str">
        <f t="shared" si="0"/>
        <v/>
      </c>
      <c r="F14" s="1">
        <f t="shared" si="0"/>
        <v>415</v>
      </c>
      <c r="H14" s="1">
        <f t="shared" si="1"/>
        <v>-415</v>
      </c>
      <c r="J14" s="4">
        <v>390572301002001</v>
      </c>
      <c r="K14">
        <v>107</v>
      </c>
      <c r="L14">
        <v>12</v>
      </c>
    </row>
    <row r="15" spans="1:12" x14ac:dyDescent="0.25">
      <c r="A15" s="7" t="s">
        <v>248</v>
      </c>
      <c r="B15" s="7" t="s">
        <v>112</v>
      </c>
      <c r="C15" s="8">
        <v>3697</v>
      </c>
      <c r="D15">
        <v>13</v>
      </c>
      <c r="E15" s="1" t="str">
        <f t="shared" si="0"/>
        <v/>
      </c>
      <c r="F15" s="1">
        <f t="shared" si="0"/>
        <v>3697</v>
      </c>
      <c r="H15" s="1">
        <f t="shared" si="1"/>
        <v>-3697</v>
      </c>
      <c r="J15" s="4">
        <v>390572301002009</v>
      </c>
      <c r="K15">
        <v>29</v>
      </c>
      <c r="L15">
        <v>12</v>
      </c>
    </row>
    <row r="16" spans="1:12" x14ac:dyDescent="0.25">
      <c r="A16" s="7" t="s">
        <v>249</v>
      </c>
      <c r="B16" s="7" t="s">
        <v>113</v>
      </c>
      <c r="C16" s="8">
        <v>5986</v>
      </c>
      <c r="D16">
        <v>12</v>
      </c>
      <c r="E16" s="1">
        <f t="shared" si="0"/>
        <v>5986</v>
      </c>
      <c r="F16" s="1" t="str">
        <f t="shared" si="0"/>
        <v/>
      </c>
      <c r="G16">
        <v>39365</v>
      </c>
      <c r="H16" s="1">
        <f t="shared" si="1"/>
        <v>33379</v>
      </c>
      <c r="I16" t="s">
        <v>494</v>
      </c>
      <c r="J16" s="4">
        <v>390572403042015</v>
      </c>
      <c r="K16">
        <v>9</v>
      </c>
      <c r="L16">
        <v>12</v>
      </c>
    </row>
    <row r="17" spans="1:12" x14ac:dyDescent="0.25">
      <c r="A17" s="7" t="s">
        <v>238</v>
      </c>
      <c r="B17" s="7" t="s">
        <v>113</v>
      </c>
      <c r="C17" s="8">
        <v>8345</v>
      </c>
      <c r="D17">
        <v>12</v>
      </c>
      <c r="E17" s="1">
        <f t="shared" si="0"/>
        <v>8345</v>
      </c>
      <c r="F17" s="1" t="str">
        <f t="shared" si="0"/>
        <v/>
      </c>
      <c r="G17">
        <v>56025</v>
      </c>
      <c r="H17" s="1">
        <f t="shared" si="1"/>
        <v>47680</v>
      </c>
      <c r="I17" t="s">
        <v>496</v>
      </c>
      <c r="J17" s="4">
        <v>390572301002004</v>
      </c>
      <c r="K17">
        <v>36</v>
      </c>
      <c r="L17">
        <v>13</v>
      </c>
    </row>
    <row r="18" spans="1:12" x14ac:dyDescent="0.25">
      <c r="A18" s="7" t="s">
        <v>250</v>
      </c>
      <c r="B18" s="7" t="s">
        <v>113</v>
      </c>
      <c r="C18" s="8">
        <v>1185</v>
      </c>
      <c r="D18">
        <v>13</v>
      </c>
      <c r="E18" s="1" t="str">
        <f t="shared" si="0"/>
        <v/>
      </c>
      <c r="F18" s="1">
        <f t="shared" si="0"/>
        <v>1185</v>
      </c>
      <c r="G18">
        <v>1185</v>
      </c>
      <c r="H18" s="1">
        <f t="shared" si="1"/>
        <v>0</v>
      </c>
      <c r="J18" s="4">
        <v>390572301002003</v>
      </c>
      <c r="K18">
        <v>32</v>
      </c>
      <c r="L18">
        <v>13</v>
      </c>
    </row>
    <row r="19" spans="1:12" x14ac:dyDescent="0.25">
      <c r="A19" s="7" t="s">
        <v>244</v>
      </c>
      <c r="B19" s="7" t="s">
        <v>113</v>
      </c>
      <c r="C19" s="8">
        <v>1642</v>
      </c>
      <c r="D19">
        <v>13</v>
      </c>
      <c r="E19" s="1" t="str">
        <f t="shared" si="0"/>
        <v/>
      </c>
      <c r="F19" s="1">
        <f t="shared" si="0"/>
        <v>1642</v>
      </c>
      <c r="G19">
        <v>5899</v>
      </c>
      <c r="H19" s="1">
        <f t="shared" si="1"/>
        <v>4257</v>
      </c>
      <c r="I19" t="s">
        <v>497</v>
      </c>
      <c r="J19" s="4">
        <v>390572301002002</v>
      </c>
      <c r="K19">
        <v>168</v>
      </c>
      <c r="L19">
        <v>13</v>
      </c>
    </row>
    <row r="20" spans="1:12" x14ac:dyDescent="0.25">
      <c r="A20" s="7" t="s">
        <v>2</v>
      </c>
      <c r="B20" s="7" t="s">
        <v>113</v>
      </c>
      <c r="C20" s="8">
        <v>858</v>
      </c>
      <c r="D20">
        <v>13</v>
      </c>
      <c r="E20" s="1" t="str">
        <f t="shared" si="0"/>
        <v/>
      </c>
      <c r="F20" s="1">
        <f t="shared" si="0"/>
        <v>858</v>
      </c>
      <c r="G20">
        <v>1119</v>
      </c>
      <c r="H20" s="1">
        <f t="shared" si="1"/>
        <v>261</v>
      </c>
      <c r="I20" t="s">
        <v>493</v>
      </c>
      <c r="J20" s="4">
        <v>390572301002006</v>
      </c>
      <c r="K20">
        <v>29</v>
      </c>
      <c r="L20">
        <v>13</v>
      </c>
    </row>
    <row r="21" spans="1:12" x14ac:dyDescent="0.25">
      <c r="A21" s="7" t="s">
        <v>69</v>
      </c>
      <c r="B21" s="7" t="s">
        <v>113</v>
      </c>
      <c r="C21" s="8">
        <v>1151</v>
      </c>
      <c r="D21">
        <v>13</v>
      </c>
      <c r="E21" s="1" t="str">
        <f t="shared" si="0"/>
        <v/>
      </c>
      <c r="F21" s="1">
        <f t="shared" si="0"/>
        <v>1151</v>
      </c>
      <c r="G21">
        <v>4933</v>
      </c>
      <c r="H21" s="1">
        <f t="shared" si="1"/>
        <v>3782</v>
      </c>
      <c r="I21" t="s">
        <v>499</v>
      </c>
      <c r="J21" s="4">
        <v>390572301002007</v>
      </c>
      <c r="K21">
        <v>82</v>
      </c>
      <c r="L21">
        <v>13</v>
      </c>
    </row>
    <row r="22" spans="1:12" x14ac:dyDescent="0.25">
      <c r="A22" s="7" t="s">
        <v>251</v>
      </c>
      <c r="B22" s="7" t="s">
        <v>113</v>
      </c>
      <c r="C22" s="8">
        <v>2639</v>
      </c>
      <c r="D22">
        <v>13</v>
      </c>
      <c r="E22" s="1" t="str">
        <f t="shared" si="0"/>
        <v/>
      </c>
      <c r="F22" s="1">
        <f t="shared" si="0"/>
        <v>2639</v>
      </c>
      <c r="G22">
        <v>2639</v>
      </c>
      <c r="H22" s="1">
        <f t="shared" si="1"/>
        <v>0</v>
      </c>
      <c r="J22" s="4">
        <v>390572301002013</v>
      </c>
      <c r="K22">
        <v>23</v>
      </c>
      <c r="L22">
        <v>13</v>
      </c>
    </row>
    <row r="23" spans="1:12" x14ac:dyDescent="0.25">
      <c r="A23" s="7" t="s">
        <v>83</v>
      </c>
      <c r="B23" s="7" t="s">
        <v>113</v>
      </c>
      <c r="C23" s="8">
        <v>818</v>
      </c>
      <c r="D23">
        <v>13</v>
      </c>
      <c r="E23" s="1" t="str">
        <f t="shared" si="0"/>
        <v/>
      </c>
      <c r="F23" s="1">
        <f t="shared" si="0"/>
        <v>818</v>
      </c>
      <c r="G23">
        <v>818</v>
      </c>
      <c r="H23" s="1">
        <f t="shared" si="1"/>
        <v>0</v>
      </c>
      <c r="J23" s="4">
        <v>390572301002010</v>
      </c>
      <c r="K23">
        <v>11</v>
      </c>
      <c r="L23">
        <v>13</v>
      </c>
    </row>
    <row r="24" spans="1:12" x14ac:dyDescent="0.25">
      <c r="A24" s="2" t="s">
        <v>247</v>
      </c>
      <c r="B24" s="7" t="s">
        <v>113</v>
      </c>
      <c r="C24" s="8">
        <v>2063</v>
      </c>
      <c r="D24" t="s">
        <v>101</v>
      </c>
      <c r="E24" s="1">
        <f>K36</f>
        <v>340</v>
      </c>
      <c r="F24" s="1">
        <f>SUM(K4,K37)</f>
        <v>1723</v>
      </c>
      <c r="G24">
        <v>2478</v>
      </c>
      <c r="H24" s="1">
        <f t="shared" si="1"/>
        <v>415</v>
      </c>
      <c r="I24" t="s">
        <v>495</v>
      </c>
      <c r="J24" s="4">
        <v>390572301001000</v>
      </c>
      <c r="K24">
        <v>182</v>
      </c>
      <c r="L24">
        <v>13</v>
      </c>
    </row>
    <row r="25" spans="1:12" x14ac:dyDescent="0.25">
      <c r="A25" s="7" t="s">
        <v>252</v>
      </c>
      <c r="B25" s="7" t="s">
        <v>113</v>
      </c>
      <c r="C25" s="8">
        <v>1680</v>
      </c>
      <c r="D25">
        <v>13</v>
      </c>
      <c r="E25" s="1" t="str">
        <f t="shared" ref="E25:F30" si="2">IF($D25=E$1,$C25,"")</f>
        <v/>
      </c>
      <c r="F25" s="1">
        <f t="shared" si="2"/>
        <v>1680</v>
      </c>
      <c r="G25">
        <v>3732</v>
      </c>
      <c r="H25" s="1">
        <f t="shared" si="1"/>
        <v>2052</v>
      </c>
      <c r="I25" t="s">
        <v>498</v>
      </c>
      <c r="J25" s="4">
        <v>390572301002016</v>
      </c>
      <c r="K25">
        <v>24</v>
      </c>
      <c r="L25">
        <v>13</v>
      </c>
    </row>
    <row r="26" spans="1:12" x14ac:dyDescent="0.25">
      <c r="A26" s="7" t="s">
        <v>253</v>
      </c>
      <c r="B26" s="7" t="s">
        <v>113</v>
      </c>
      <c r="C26" s="8">
        <v>9532</v>
      </c>
      <c r="D26">
        <v>12</v>
      </c>
      <c r="E26" s="1">
        <f t="shared" si="2"/>
        <v>9532</v>
      </c>
      <c r="F26" s="1" t="str">
        <f t="shared" si="2"/>
        <v/>
      </c>
      <c r="G26">
        <v>9534</v>
      </c>
      <c r="H26" s="1">
        <f t="shared" si="1"/>
        <v>2</v>
      </c>
      <c r="I26" t="s">
        <v>492</v>
      </c>
      <c r="J26" s="4">
        <v>390572301002011</v>
      </c>
      <c r="K26">
        <v>26</v>
      </c>
      <c r="L26">
        <v>13</v>
      </c>
    </row>
    <row r="27" spans="1:12" x14ac:dyDescent="0.25">
      <c r="A27" s="7" t="s">
        <v>12</v>
      </c>
      <c r="B27" s="7" t="s">
        <v>113</v>
      </c>
      <c r="C27" s="8">
        <v>6742</v>
      </c>
      <c r="D27">
        <v>13</v>
      </c>
      <c r="E27" s="1" t="str">
        <f t="shared" si="2"/>
        <v/>
      </c>
      <c r="F27" s="1">
        <f t="shared" si="2"/>
        <v>6742</v>
      </c>
      <c r="G27">
        <v>6742</v>
      </c>
      <c r="H27" s="1">
        <f t="shared" si="1"/>
        <v>0</v>
      </c>
      <c r="J27" s="4">
        <v>390572301002008</v>
      </c>
      <c r="K27">
        <v>38</v>
      </c>
      <c r="L27">
        <v>13</v>
      </c>
    </row>
    <row r="28" spans="1:12" x14ac:dyDescent="0.25">
      <c r="A28" t="s">
        <v>254</v>
      </c>
      <c r="B28" t="s">
        <v>114</v>
      </c>
      <c r="D28">
        <v>13</v>
      </c>
      <c r="E28" s="1" t="str">
        <f t="shared" si="2"/>
        <v/>
      </c>
      <c r="F28" s="1">
        <f t="shared" si="2"/>
        <v>0</v>
      </c>
      <c r="H28" s="1">
        <f t="shared" si="1"/>
        <v>0</v>
      </c>
      <c r="J28" s="4">
        <v>390572301001026</v>
      </c>
      <c r="K28">
        <v>11</v>
      </c>
      <c r="L28">
        <v>13</v>
      </c>
    </row>
    <row r="29" spans="1:12" x14ac:dyDescent="0.25">
      <c r="A29" t="s">
        <v>255</v>
      </c>
      <c r="B29" t="s">
        <v>114</v>
      </c>
      <c r="D29">
        <v>13</v>
      </c>
      <c r="E29" s="1" t="str">
        <f t="shared" si="2"/>
        <v/>
      </c>
      <c r="F29" s="1">
        <f t="shared" si="2"/>
        <v>0</v>
      </c>
      <c r="H29" s="1">
        <f t="shared" si="1"/>
        <v>0</v>
      </c>
      <c r="J29" s="4">
        <v>390572301001001</v>
      </c>
      <c r="K29">
        <v>17</v>
      </c>
      <c r="L29">
        <v>13</v>
      </c>
    </row>
    <row r="30" spans="1:12" x14ac:dyDescent="0.25">
      <c r="A30" t="s">
        <v>256</v>
      </c>
      <c r="B30" t="s">
        <v>114</v>
      </c>
      <c r="D30">
        <v>12</v>
      </c>
      <c r="E30" s="1">
        <f t="shared" si="2"/>
        <v>0</v>
      </c>
      <c r="F30" s="1" t="str">
        <f t="shared" si="2"/>
        <v/>
      </c>
      <c r="H30" s="1">
        <f t="shared" si="1"/>
        <v>0</v>
      </c>
      <c r="J30" s="4">
        <v>390572301001002</v>
      </c>
      <c r="K30">
        <v>9</v>
      </c>
      <c r="L30">
        <v>13</v>
      </c>
    </row>
    <row r="31" spans="1:12" x14ac:dyDescent="0.25">
      <c r="C31" s="1">
        <f>SUM(C3:C30)</f>
        <v>167966</v>
      </c>
      <c r="E31" s="1">
        <f>SUM(E3:E30)</f>
        <v>113320</v>
      </c>
      <c r="F31" s="1">
        <f>SUM(F3:F30)</f>
        <v>54646</v>
      </c>
      <c r="G31" s="1"/>
      <c r="H31" s="1">
        <f>SUM(H3:H30)</f>
        <v>0</v>
      </c>
      <c r="J31" s="4">
        <v>390572301001004</v>
      </c>
      <c r="K31">
        <v>12</v>
      </c>
      <c r="L31">
        <v>13</v>
      </c>
    </row>
    <row r="32" spans="1:12" x14ac:dyDescent="0.25">
      <c r="C32" s="1" t="str">
        <f>IF(C31=A1,"GOOD!")</f>
        <v>GOOD!</v>
      </c>
      <c r="E32" s="1" t="str">
        <f>IF(E31+F31=C31,"GOOD!")</f>
        <v>GOOD!</v>
      </c>
      <c r="J32" s="4">
        <v>390572301001005</v>
      </c>
      <c r="K32">
        <v>7</v>
      </c>
      <c r="L32">
        <v>13</v>
      </c>
    </row>
    <row r="33" spans="1:12" x14ac:dyDescent="0.25">
      <c r="E33" s="1"/>
      <c r="F33" s="1"/>
      <c r="J33" s="4">
        <v>390572301002025</v>
      </c>
      <c r="K33">
        <v>0</v>
      </c>
      <c r="L33">
        <v>13</v>
      </c>
    </row>
    <row r="34" spans="1:12" x14ac:dyDescent="0.25">
      <c r="J34" s="4">
        <v>390572301002017</v>
      </c>
      <c r="K34">
        <v>0</v>
      </c>
      <c r="L34">
        <v>13</v>
      </c>
    </row>
    <row r="35" spans="1:12" x14ac:dyDescent="0.25">
      <c r="A35" s="5"/>
      <c r="B35" s="5"/>
      <c r="C35" s="5"/>
      <c r="D35" s="5"/>
      <c r="E35" s="5"/>
      <c r="F35" s="5"/>
      <c r="J35" s="4">
        <v>390572403024030</v>
      </c>
      <c r="K35">
        <v>0</v>
      </c>
      <c r="L35">
        <v>13</v>
      </c>
    </row>
    <row r="36" spans="1:12" x14ac:dyDescent="0.25">
      <c r="A36" s="5"/>
      <c r="B36" s="5"/>
      <c r="C36" s="5"/>
      <c r="D36" s="5"/>
      <c r="E36" s="5"/>
      <c r="F36" s="5"/>
      <c r="J36" s="4" t="s">
        <v>754</v>
      </c>
      <c r="K36">
        <f>SUM(K8:K16)</f>
        <v>340</v>
      </c>
    </row>
    <row r="37" spans="1:12" x14ac:dyDescent="0.25">
      <c r="A37" s="5"/>
      <c r="B37" s="5"/>
      <c r="C37" s="5"/>
      <c r="D37" s="5"/>
      <c r="E37" s="5"/>
      <c r="F37" s="5"/>
      <c r="J37" s="4" t="s">
        <v>755</v>
      </c>
      <c r="K37">
        <f>SUM(K17:K35)</f>
        <v>707</v>
      </c>
    </row>
    <row r="38" spans="1:12" x14ac:dyDescent="0.25">
      <c r="A38" s="5"/>
      <c r="B38" s="5"/>
      <c r="C38" s="5"/>
      <c r="D38" s="5"/>
      <c r="E38" s="5"/>
      <c r="F38" s="5"/>
    </row>
  </sheetData>
  <autoFilter ref="A2:F37"/>
  <mergeCells count="2">
    <mergeCell ref="J1:L1"/>
    <mergeCell ref="J6:L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B105"/>
  <sheetViews>
    <sheetView workbookViewId="0">
      <selection activeCell="A2" sqref="A2:G51"/>
    </sheetView>
  </sheetViews>
  <sheetFormatPr defaultRowHeight="15" x14ac:dyDescent="0.25"/>
  <cols>
    <col min="1" max="1" width="21.85546875" bestFit="1" customWidth="1"/>
    <col min="2" max="2" width="9.5703125" bestFit="1" customWidth="1"/>
    <col min="3" max="3" width="10.7109375" bestFit="1" customWidth="1"/>
    <col min="4" max="4" width="7.28515625" bestFit="1" customWidth="1"/>
    <col min="10" max="10" width="16.140625" style="4" bestFit="1" customWidth="1"/>
    <col min="11" max="11" width="10.7109375" bestFit="1" customWidth="1"/>
    <col min="12" max="12" width="8.140625" bestFit="1" customWidth="1"/>
    <col min="14" max="14" width="32.42578125" style="4" bestFit="1" customWidth="1"/>
    <col min="15" max="15" width="10.7109375" bestFit="1" customWidth="1"/>
    <col min="18" max="18" width="31" bestFit="1" customWidth="1"/>
    <col min="19" max="19" width="10.7109375" bestFit="1" customWidth="1"/>
    <col min="20" max="20" width="7.28515625" bestFit="1" customWidth="1"/>
    <col min="21" max="21" width="11" bestFit="1" customWidth="1"/>
    <col min="22" max="22" width="31.42578125" style="4" bestFit="1" customWidth="1"/>
    <col min="23" max="23" width="10.7109375" bestFit="1" customWidth="1"/>
    <col min="24" max="24" width="7.28515625" bestFit="1" customWidth="1"/>
    <col min="26" max="26" width="29.42578125" bestFit="1" customWidth="1"/>
  </cols>
  <sheetData>
    <row r="1" spans="1:28" x14ac:dyDescent="0.25">
      <c r="A1" s="1">
        <f>Sheet1!B32</f>
        <v>830639</v>
      </c>
      <c r="E1">
        <v>14</v>
      </c>
      <c r="F1">
        <v>15</v>
      </c>
      <c r="J1" s="42" t="s">
        <v>889</v>
      </c>
      <c r="K1" s="42"/>
      <c r="L1" s="42"/>
      <c r="N1" s="42" t="s">
        <v>345</v>
      </c>
      <c r="O1" s="42"/>
      <c r="P1" s="42"/>
      <c r="R1" s="43" t="s">
        <v>310</v>
      </c>
      <c r="S1" s="43"/>
      <c r="T1" s="43"/>
      <c r="V1" s="43" t="s">
        <v>312</v>
      </c>
      <c r="W1" s="43"/>
      <c r="X1" s="43"/>
      <c r="Z1" s="42" t="s">
        <v>323</v>
      </c>
      <c r="AA1" s="42"/>
      <c r="AB1" s="42"/>
    </row>
    <row r="2" spans="1:28" x14ac:dyDescent="0.25">
      <c r="A2" s="13" t="s">
        <v>108</v>
      </c>
      <c r="B2" s="13" t="s">
        <v>109</v>
      </c>
      <c r="C2" s="14" t="s">
        <v>98</v>
      </c>
      <c r="D2" s="14" t="s">
        <v>110</v>
      </c>
      <c r="E2" s="13" t="s">
        <v>884</v>
      </c>
      <c r="F2" s="13" t="s">
        <v>886</v>
      </c>
      <c r="J2" s="4" t="s">
        <v>210</v>
      </c>
      <c r="K2" s="1" t="s">
        <v>98</v>
      </c>
      <c r="L2" s="1" t="s">
        <v>110</v>
      </c>
      <c r="N2" s="4" t="s">
        <v>967</v>
      </c>
      <c r="O2" t="s">
        <v>98</v>
      </c>
      <c r="P2" t="s">
        <v>110</v>
      </c>
      <c r="R2" s="4" t="s">
        <v>967</v>
      </c>
      <c r="S2" t="s">
        <v>98</v>
      </c>
      <c r="T2" t="s">
        <v>110</v>
      </c>
      <c r="V2" s="4" t="s">
        <v>967</v>
      </c>
      <c r="W2" t="s">
        <v>98</v>
      </c>
      <c r="X2" t="s">
        <v>110</v>
      </c>
      <c r="Z2" s="4" t="s">
        <v>967</v>
      </c>
      <c r="AA2" t="s">
        <v>98</v>
      </c>
      <c r="AB2" t="s">
        <v>110</v>
      </c>
    </row>
    <row r="3" spans="1:28" x14ac:dyDescent="0.25">
      <c r="A3" t="s">
        <v>257</v>
      </c>
      <c r="B3" t="s">
        <v>111</v>
      </c>
      <c r="C3">
        <v>13394</v>
      </c>
      <c r="D3" s="1">
        <v>15</v>
      </c>
      <c r="E3" s="1" t="str">
        <f t="shared" ref="E3:F22" si="0">IF($D3=E$1,$C3,"")</f>
        <v/>
      </c>
      <c r="F3" s="1">
        <f t="shared" si="0"/>
        <v>13394</v>
      </c>
      <c r="G3">
        <v>13394</v>
      </c>
      <c r="H3">
        <f>G3-C3</f>
        <v>0</v>
      </c>
      <c r="J3" s="4" t="s">
        <v>607</v>
      </c>
      <c r="K3">
        <v>1492</v>
      </c>
      <c r="L3" t="s">
        <v>102</v>
      </c>
      <c r="N3" s="4" t="s">
        <v>1036</v>
      </c>
      <c r="O3">
        <v>1602</v>
      </c>
      <c r="P3">
        <v>15</v>
      </c>
      <c r="R3" s="4" t="s">
        <v>1057</v>
      </c>
      <c r="S3">
        <v>1016</v>
      </c>
      <c r="T3">
        <v>15</v>
      </c>
      <c r="V3" s="4" t="s">
        <v>1075</v>
      </c>
      <c r="W3">
        <v>0</v>
      </c>
      <c r="X3">
        <v>14</v>
      </c>
      <c r="Z3" t="s">
        <v>1101</v>
      </c>
      <c r="AA3">
        <v>1095</v>
      </c>
      <c r="AB3">
        <v>14</v>
      </c>
    </row>
    <row r="4" spans="1:28" x14ac:dyDescent="0.25">
      <c r="A4" t="s">
        <v>258</v>
      </c>
      <c r="B4" t="s">
        <v>111</v>
      </c>
      <c r="C4">
        <v>8658</v>
      </c>
      <c r="D4">
        <v>15</v>
      </c>
      <c r="E4" s="1" t="str">
        <f t="shared" si="0"/>
        <v/>
      </c>
      <c r="F4" s="1">
        <f t="shared" si="0"/>
        <v>8658</v>
      </c>
      <c r="G4">
        <v>8658</v>
      </c>
      <c r="H4">
        <f t="shared" ref="H4:H67" si="1">G4-C4</f>
        <v>0</v>
      </c>
      <c r="J4" s="4" t="s">
        <v>718</v>
      </c>
      <c r="K4">
        <v>1602</v>
      </c>
      <c r="L4">
        <v>15</v>
      </c>
      <c r="N4" s="4" t="s">
        <v>1054</v>
      </c>
      <c r="O4">
        <v>85</v>
      </c>
      <c r="P4">
        <v>14</v>
      </c>
      <c r="R4" s="4" t="s">
        <v>1058</v>
      </c>
      <c r="S4">
        <v>463</v>
      </c>
      <c r="T4">
        <v>15</v>
      </c>
      <c r="V4" s="4" t="s">
        <v>1076</v>
      </c>
      <c r="W4">
        <v>10</v>
      </c>
      <c r="X4">
        <v>14</v>
      </c>
      <c r="Z4" t="s">
        <v>1102</v>
      </c>
      <c r="AA4">
        <v>960</v>
      </c>
      <c r="AB4">
        <v>14</v>
      </c>
    </row>
    <row r="5" spans="1:28" x14ac:dyDescent="0.25">
      <c r="A5" t="s">
        <v>13</v>
      </c>
      <c r="B5" t="s">
        <v>111</v>
      </c>
      <c r="C5">
        <v>309317</v>
      </c>
      <c r="D5">
        <v>15</v>
      </c>
      <c r="E5" s="1" t="str">
        <f t="shared" si="0"/>
        <v/>
      </c>
      <c r="F5" s="1">
        <f t="shared" si="0"/>
        <v>309317</v>
      </c>
      <c r="G5">
        <v>309317</v>
      </c>
      <c r="H5">
        <f t="shared" si="1"/>
        <v>0</v>
      </c>
      <c r="J5" s="4" t="s">
        <v>786</v>
      </c>
      <c r="K5">
        <v>2256</v>
      </c>
      <c r="L5">
        <v>15</v>
      </c>
      <c r="N5" s="4" t="s">
        <v>1037</v>
      </c>
      <c r="O5">
        <v>0</v>
      </c>
      <c r="P5">
        <v>15</v>
      </c>
      <c r="R5" s="4" t="s">
        <v>1059</v>
      </c>
      <c r="S5">
        <v>79</v>
      </c>
      <c r="T5">
        <v>15</v>
      </c>
      <c r="V5" s="4" t="s">
        <v>1077</v>
      </c>
      <c r="W5">
        <v>3</v>
      </c>
      <c r="X5">
        <v>14</v>
      </c>
      <c r="Z5" t="s">
        <v>1103</v>
      </c>
      <c r="AA5">
        <v>194</v>
      </c>
      <c r="AB5">
        <v>14</v>
      </c>
    </row>
    <row r="6" spans="1:28" x14ac:dyDescent="0.25">
      <c r="A6" t="s">
        <v>259</v>
      </c>
      <c r="B6" t="s">
        <v>111</v>
      </c>
      <c r="C6">
        <v>5432</v>
      </c>
      <c r="D6">
        <v>15</v>
      </c>
      <c r="E6" s="1" t="str">
        <f t="shared" si="0"/>
        <v/>
      </c>
      <c r="F6" s="1">
        <f t="shared" si="0"/>
        <v>5432</v>
      </c>
      <c r="G6">
        <v>5432</v>
      </c>
      <c r="H6">
        <f t="shared" si="1"/>
        <v>0</v>
      </c>
      <c r="J6" s="4" t="s">
        <v>890</v>
      </c>
      <c r="K6">
        <v>1812</v>
      </c>
      <c r="L6">
        <v>15</v>
      </c>
      <c r="N6" s="6" t="s">
        <v>1038</v>
      </c>
      <c r="O6" s="5">
        <v>0</v>
      </c>
      <c r="P6">
        <v>15</v>
      </c>
      <c r="R6" s="4" t="s">
        <v>1060</v>
      </c>
      <c r="S6">
        <v>66</v>
      </c>
      <c r="T6">
        <v>15</v>
      </c>
      <c r="V6" s="46" t="s">
        <v>1078</v>
      </c>
      <c r="W6">
        <v>0</v>
      </c>
      <c r="X6">
        <v>15</v>
      </c>
      <c r="Z6" t="s">
        <v>1104</v>
      </c>
      <c r="AA6">
        <v>141</v>
      </c>
      <c r="AB6">
        <v>14</v>
      </c>
    </row>
    <row r="7" spans="1:28" x14ac:dyDescent="0.25">
      <c r="A7" t="s">
        <v>43</v>
      </c>
      <c r="B7" t="s">
        <v>111</v>
      </c>
      <c r="C7">
        <v>0</v>
      </c>
      <c r="D7">
        <v>15</v>
      </c>
      <c r="E7" s="1" t="str">
        <f t="shared" si="0"/>
        <v/>
      </c>
      <c r="F7" s="1">
        <f t="shared" si="0"/>
        <v>0</v>
      </c>
      <c r="H7">
        <f t="shared" si="1"/>
        <v>0</v>
      </c>
      <c r="J7" s="4" t="s">
        <v>891</v>
      </c>
      <c r="K7">
        <v>1428</v>
      </c>
      <c r="L7">
        <v>15</v>
      </c>
      <c r="N7" s="4" t="s">
        <v>1039</v>
      </c>
      <c r="O7" s="5">
        <v>17</v>
      </c>
      <c r="P7">
        <v>15</v>
      </c>
      <c r="R7" s="4" t="s">
        <v>1061</v>
      </c>
      <c r="S7">
        <v>203</v>
      </c>
      <c r="T7">
        <v>15</v>
      </c>
      <c r="V7" s="46" t="s">
        <v>1079</v>
      </c>
      <c r="W7">
        <v>9</v>
      </c>
      <c r="X7">
        <v>15</v>
      </c>
      <c r="Z7" t="s">
        <v>1105</v>
      </c>
      <c r="AA7">
        <v>914</v>
      </c>
      <c r="AB7">
        <v>15</v>
      </c>
    </row>
    <row r="8" spans="1:28" x14ac:dyDescent="0.25">
      <c r="A8" t="s">
        <v>260</v>
      </c>
      <c r="B8" t="s">
        <v>111</v>
      </c>
      <c r="C8">
        <v>20189</v>
      </c>
      <c r="D8">
        <v>15</v>
      </c>
      <c r="E8" s="1" t="str">
        <f t="shared" si="0"/>
        <v/>
      </c>
      <c r="F8" s="1">
        <f t="shared" si="0"/>
        <v>20189</v>
      </c>
      <c r="G8">
        <v>20189</v>
      </c>
      <c r="H8">
        <f t="shared" si="1"/>
        <v>0</v>
      </c>
      <c r="J8" s="4" t="s">
        <v>892</v>
      </c>
      <c r="K8">
        <v>1423</v>
      </c>
      <c r="L8">
        <v>15</v>
      </c>
      <c r="N8" s="4" t="s">
        <v>1040</v>
      </c>
      <c r="O8" s="5">
        <v>15</v>
      </c>
      <c r="P8">
        <v>15</v>
      </c>
      <c r="R8" s="4" t="s">
        <v>1062</v>
      </c>
      <c r="S8">
        <v>384</v>
      </c>
      <c r="T8">
        <v>15</v>
      </c>
      <c r="V8" s="46" t="s">
        <v>1080</v>
      </c>
      <c r="W8">
        <v>16</v>
      </c>
      <c r="X8">
        <v>15</v>
      </c>
      <c r="Z8" t="s">
        <v>1106</v>
      </c>
      <c r="AA8">
        <v>1113</v>
      </c>
      <c r="AB8">
        <v>15</v>
      </c>
    </row>
    <row r="9" spans="1:28" hidden="1" x14ac:dyDescent="0.25">
      <c r="A9" t="s">
        <v>53</v>
      </c>
      <c r="B9" t="s">
        <v>111</v>
      </c>
      <c r="C9">
        <v>12563</v>
      </c>
      <c r="D9">
        <v>14</v>
      </c>
      <c r="E9" s="1">
        <f t="shared" si="0"/>
        <v>12563</v>
      </c>
      <c r="F9" s="1" t="str">
        <f t="shared" si="0"/>
        <v/>
      </c>
      <c r="H9">
        <f t="shared" si="1"/>
        <v>-12563</v>
      </c>
      <c r="J9" s="4" t="s">
        <v>893</v>
      </c>
      <c r="K9">
        <v>774</v>
      </c>
      <c r="L9">
        <v>15</v>
      </c>
      <c r="N9" s="4" t="s">
        <v>1041</v>
      </c>
      <c r="O9" s="5">
        <v>0</v>
      </c>
      <c r="P9">
        <v>15</v>
      </c>
      <c r="R9" s="4" t="s">
        <v>1063</v>
      </c>
      <c r="S9">
        <v>0</v>
      </c>
      <c r="T9">
        <v>15</v>
      </c>
      <c r="V9" s="46" t="s">
        <v>1081</v>
      </c>
      <c r="W9">
        <v>0</v>
      </c>
      <c r="X9">
        <v>15</v>
      </c>
      <c r="Z9" t="s">
        <v>1107</v>
      </c>
      <c r="AA9">
        <v>950</v>
      </c>
      <c r="AB9">
        <v>15</v>
      </c>
    </row>
    <row r="10" spans="1:28" x14ac:dyDescent="0.25">
      <c r="A10" t="s">
        <v>261</v>
      </c>
      <c r="B10" t="s">
        <v>111</v>
      </c>
      <c r="C10">
        <v>6087</v>
      </c>
      <c r="D10">
        <v>15</v>
      </c>
      <c r="E10" s="1" t="str">
        <f t="shared" si="0"/>
        <v/>
      </c>
      <c r="F10" s="1">
        <f t="shared" si="0"/>
        <v>6087</v>
      </c>
      <c r="G10">
        <v>6087</v>
      </c>
      <c r="H10">
        <f t="shared" si="1"/>
        <v>0</v>
      </c>
      <c r="J10" s="4" t="s">
        <v>894</v>
      </c>
      <c r="K10">
        <v>2128</v>
      </c>
      <c r="L10">
        <v>15</v>
      </c>
      <c r="N10" s="4" t="s">
        <v>1042</v>
      </c>
      <c r="O10" s="5">
        <v>310</v>
      </c>
      <c r="P10">
        <v>15</v>
      </c>
      <c r="R10" s="6" t="s">
        <v>1064</v>
      </c>
      <c r="S10" s="6">
        <v>0</v>
      </c>
      <c r="T10" s="6">
        <v>15</v>
      </c>
      <c r="V10" s="46" t="s">
        <v>1082</v>
      </c>
      <c r="W10" s="4">
        <v>0</v>
      </c>
      <c r="X10">
        <v>15</v>
      </c>
      <c r="Z10" t="s">
        <v>1108</v>
      </c>
      <c r="AA10">
        <v>849</v>
      </c>
      <c r="AB10">
        <v>15</v>
      </c>
    </row>
    <row r="11" spans="1:28" x14ac:dyDescent="0.25">
      <c r="A11" t="s">
        <v>105</v>
      </c>
      <c r="B11" t="s">
        <v>111</v>
      </c>
      <c r="C11">
        <v>9705</v>
      </c>
      <c r="D11">
        <v>15</v>
      </c>
      <c r="E11" s="1" t="str">
        <f t="shared" si="0"/>
        <v/>
      </c>
      <c r="F11" s="1">
        <f t="shared" si="0"/>
        <v>9705</v>
      </c>
      <c r="G11">
        <v>9705</v>
      </c>
      <c r="H11">
        <f t="shared" si="1"/>
        <v>0</v>
      </c>
      <c r="J11" s="4" t="s">
        <v>895</v>
      </c>
      <c r="K11">
        <v>806</v>
      </c>
      <c r="L11">
        <v>15</v>
      </c>
      <c r="N11" s="4" t="s">
        <v>1043</v>
      </c>
      <c r="O11" s="5">
        <v>0</v>
      </c>
      <c r="P11">
        <v>15</v>
      </c>
      <c r="R11" s="4" t="s">
        <v>1065</v>
      </c>
      <c r="S11">
        <v>18</v>
      </c>
      <c r="T11">
        <v>14</v>
      </c>
      <c r="V11" s="46" t="s">
        <v>1083</v>
      </c>
      <c r="W11">
        <v>156</v>
      </c>
      <c r="X11">
        <v>14</v>
      </c>
      <c r="Z11" t="s">
        <v>1109</v>
      </c>
      <c r="AA11">
        <v>1390</v>
      </c>
      <c r="AB11">
        <v>15</v>
      </c>
    </row>
    <row r="12" spans="1:28" x14ac:dyDescent="0.25">
      <c r="A12" t="s">
        <v>262</v>
      </c>
      <c r="B12" t="s">
        <v>111</v>
      </c>
      <c r="C12">
        <v>9487</v>
      </c>
      <c r="D12">
        <v>15</v>
      </c>
      <c r="E12" s="1" t="str">
        <f t="shared" si="0"/>
        <v/>
      </c>
      <c r="F12" s="1">
        <f t="shared" si="0"/>
        <v>9487</v>
      </c>
      <c r="G12">
        <v>9487</v>
      </c>
      <c r="H12">
        <f t="shared" si="1"/>
        <v>0</v>
      </c>
      <c r="J12" s="4" t="s">
        <v>896</v>
      </c>
      <c r="K12">
        <v>1726</v>
      </c>
      <c r="L12">
        <v>15</v>
      </c>
      <c r="N12" s="4" t="s">
        <v>1044</v>
      </c>
      <c r="O12" s="5">
        <v>0</v>
      </c>
      <c r="P12">
        <v>15</v>
      </c>
      <c r="R12" s="4" t="s">
        <v>1066</v>
      </c>
      <c r="S12">
        <v>0</v>
      </c>
      <c r="T12">
        <v>14</v>
      </c>
      <c r="V12" s="46" t="s">
        <v>1084</v>
      </c>
      <c r="W12">
        <v>327</v>
      </c>
      <c r="X12">
        <v>14</v>
      </c>
      <c r="Z12" t="s">
        <v>1110</v>
      </c>
      <c r="AA12">
        <v>888</v>
      </c>
      <c r="AB12">
        <v>15</v>
      </c>
    </row>
    <row r="13" spans="1:28" x14ac:dyDescent="0.25">
      <c r="A13" t="s">
        <v>106</v>
      </c>
      <c r="B13" t="s">
        <v>111</v>
      </c>
      <c r="C13">
        <v>27</v>
      </c>
      <c r="D13">
        <v>15</v>
      </c>
      <c r="E13" s="1" t="str">
        <f t="shared" si="0"/>
        <v/>
      </c>
      <c r="F13" s="1">
        <f t="shared" si="0"/>
        <v>27</v>
      </c>
      <c r="G13">
        <v>27</v>
      </c>
      <c r="H13">
        <f t="shared" si="1"/>
        <v>0</v>
      </c>
      <c r="J13" s="4" t="s">
        <v>897</v>
      </c>
      <c r="K13">
        <v>1698</v>
      </c>
      <c r="L13">
        <v>15</v>
      </c>
      <c r="N13" s="4" t="s">
        <v>1045</v>
      </c>
      <c r="O13" s="5">
        <v>14</v>
      </c>
      <c r="P13">
        <v>15</v>
      </c>
      <c r="R13" s="4" t="s">
        <v>1067</v>
      </c>
      <c r="S13">
        <v>56</v>
      </c>
      <c r="T13">
        <v>14</v>
      </c>
      <c r="V13" s="46" t="s">
        <v>1085</v>
      </c>
      <c r="W13">
        <v>0</v>
      </c>
      <c r="X13">
        <v>14</v>
      </c>
      <c r="Z13" t="s">
        <v>1111</v>
      </c>
      <c r="AA13">
        <v>589</v>
      </c>
      <c r="AB13">
        <v>15</v>
      </c>
    </row>
    <row r="14" spans="1:28" x14ac:dyDescent="0.25">
      <c r="A14" t="s">
        <v>71</v>
      </c>
      <c r="B14" t="s">
        <v>111</v>
      </c>
      <c r="C14">
        <v>10853</v>
      </c>
      <c r="D14">
        <v>15</v>
      </c>
      <c r="E14" s="1" t="str">
        <f t="shared" si="0"/>
        <v/>
      </c>
      <c r="F14" s="1">
        <f t="shared" si="0"/>
        <v>10853</v>
      </c>
      <c r="G14">
        <v>10853</v>
      </c>
      <c r="H14">
        <f t="shared" si="1"/>
        <v>0</v>
      </c>
      <c r="J14" s="4" t="s">
        <v>898</v>
      </c>
      <c r="K14">
        <v>2004</v>
      </c>
      <c r="L14">
        <v>15</v>
      </c>
      <c r="N14" s="4" t="s">
        <v>1046</v>
      </c>
      <c r="O14" s="5">
        <v>0</v>
      </c>
      <c r="P14">
        <v>15</v>
      </c>
      <c r="R14" s="4" t="s">
        <v>1068</v>
      </c>
      <c r="S14">
        <v>51</v>
      </c>
      <c r="T14">
        <v>14</v>
      </c>
      <c r="V14" s="46" t="s">
        <v>1086</v>
      </c>
      <c r="W14">
        <v>87</v>
      </c>
      <c r="X14">
        <v>14</v>
      </c>
      <c r="Z14" t="s">
        <v>1112</v>
      </c>
      <c r="AA14">
        <v>297</v>
      </c>
      <c r="AB14">
        <v>15</v>
      </c>
    </row>
    <row r="15" spans="1:28" x14ac:dyDescent="0.25">
      <c r="A15" t="s">
        <v>263</v>
      </c>
      <c r="B15" t="s">
        <v>111</v>
      </c>
      <c r="C15">
        <v>6996</v>
      </c>
      <c r="D15">
        <v>15</v>
      </c>
      <c r="E15" s="1" t="str">
        <f t="shared" si="0"/>
        <v/>
      </c>
      <c r="F15" s="1">
        <f t="shared" si="0"/>
        <v>6996</v>
      </c>
      <c r="G15">
        <v>6996</v>
      </c>
      <c r="H15">
        <f t="shared" si="1"/>
        <v>0</v>
      </c>
      <c r="J15" s="4" t="s">
        <v>899</v>
      </c>
      <c r="K15">
        <v>1837</v>
      </c>
      <c r="L15">
        <v>15</v>
      </c>
      <c r="N15" s="4" t="s">
        <v>1047</v>
      </c>
      <c r="O15" s="5">
        <v>0</v>
      </c>
      <c r="P15">
        <v>15</v>
      </c>
      <c r="R15" s="4" t="s">
        <v>1069</v>
      </c>
      <c r="S15">
        <v>113</v>
      </c>
      <c r="T15">
        <v>14</v>
      </c>
      <c r="V15" s="46" t="s">
        <v>1087</v>
      </c>
      <c r="W15">
        <v>74</v>
      </c>
      <c r="X15">
        <v>14</v>
      </c>
      <c r="Z15" t="s">
        <v>1113</v>
      </c>
      <c r="AA15">
        <v>364</v>
      </c>
      <c r="AB15">
        <v>15</v>
      </c>
    </row>
    <row r="16" spans="1:28" x14ac:dyDescent="0.25">
      <c r="A16" t="s">
        <v>264</v>
      </c>
      <c r="B16" t="s">
        <v>111</v>
      </c>
      <c r="C16">
        <v>9663</v>
      </c>
      <c r="D16">
        <v>15</v>
      </c>
      <c r="E16" s="1" t="str">
        <f t="shared" si="0"/>
        <v/>
      </c>
      <c r="F16" s="1">
        <f t="shared" si="0"/>
        <v>9663</v>
      </c>
      <c r="G16">
        <v>9663</v>
      </c>
      <c r="H16">
        <f t="shared" si="1"/>
        <v>0</v>
      </c>
      <c r="J16" s="4" t="s">
        <v>717</v>
      </c>
      <c r="K16">
        <v>1488</v>
      </c>
      <c r="L16">
        <v>15</v>
      </c>
      <c r="N16" s="4" t="s">
        <v>1048</v>
      </c>
      <c r="O16" s="5">
        <v>361</v>
      </c>
      <c r="P16">
        <v>15</v>
      </c>
      <c r="R16" s="4" t="s">
        <v>1070</v>
      </c>
      <c r="S16">
        <v>98</v>
      </c>
      <c r="T16">
        <v>14</v>
      </c>
      <c r="V16" s="46" t="s">
        <v>1088</v>
      </c>
      <c r="W16">
        <v>9</v>
      </c>
      <c r="X16">
        <v>15</v>
      </c>
      <c r="Z16" t="s">
        <v>1114</v>
      </c>
      <c r="AA16">
        <v>68</v>
      </c>
      <c r="AB16">
        <v>15</v>
      </c>
    </row>
    <row r="17" spans="1:28" x14ac:dyDescent="0.25">
      <c r="A17" t="s">
        <v>265</v>
      </c>
      <c r="B17" t="s">
        <v>111</v>
      </c>
      <c r="C17">
        <v>19043</v>
      </c>
      <c r="D17">
        <v>15</v>
      </c>
      <c r="E17" s="1" t="str">
        <f t="shared" si="0"/>
        <v/>
      </c>
      <c r="F17" s="1">
        <f t="shared" si="0"/>
        <v>19043</v>
      </c>
      <c r="G17">
        <v>19043</v>
      </c>
      <c r="H17">
        <f t="shared" si="1"/>
        <v>0</v>
      </c>
      <c r="J17" s="4" t="s">
        <v>719</v>
      </c>
      <c r="K17">
        <v>1698</v>
      </c>
      <c r="L17">
        <v>15</v>
      </c>
      <c r="N17" s="4" t="s">
        <v>1049</v>
      </c>
      <c r="O17" s="5">
        <v>551</v>
      </c>
      <c r="P17">
        <v>15</v>
      </c>
      <c r="R17" s="4" t="s">
        <v>1071</v>
      </c>
      <c r="S17">
        <v>0</v>
      </c>
      <c r="T17">
        <v>14</v>
      </c>
      <c r="V17" s="46" t="s">
        <v>1089</v>
      </c>
      <c r="W17">
        <v>0</v>
      </c>
      <c r="X17">
        <v>15</v>
      </c>
      <c r="Z17" t="s">
        <v>1115</v>
      </c>
      <c r="AA17">
        <v>395</v>
      </c>
      <c r="AB17">
        <v>15</v>
      </c>
    </row>
    <row r="18" spans="1:28" x14ac:dyDescent="0.25">
      <c r="A18" t="s">
        <v>266</v>
      </c>
      <c r="B18" t="s">
        <v>111</v>
      </c>
      <c r="C18">
        <v>10600</v>
      </c>
      <c r="D18">
        <v>15</v>
      </c>
      <c r="E18" s="1" t="str">
        <f t="shared" si="0"/>
        <v/>
      </c>
      <c r="F18" s="1">
        <f t="shared" si="0"/>
        <v>10600</v>
      </c>
      <c r="G18">
        <v>10600</v>
      </c>
      <c r="H18">
        <f t="shared" si="1"/>
        <v>0</v>
      </c>
      <c r="J18" s="4" t="s">
        <v>900</v>
      </c>
      <c r="K18">
        <v>1789</v>
      </c>
      <c r="L18">
        <v>15</v>
      </c>
      <c r="N18" s="4" t="s">
        <v>1050</v>
      </c>
      <c r="O18" s="5">
        <v>415</v>
      </c>
      <c r="P18" s="5">
        <v>15</v>
      </c>
      <c r="R18" s="4" t="s">
        <v>1072</v>
      </c>
      <c r="S18">
        <v>151</v>
      </c>
      <c r="T18">
        <v>14</v>
      </c>
      <c r="V18" s="46" t="s">
        <v>1090</v>
      </c>
      <c r="W18">
        <v>110</v>
      </c>
      <c r="X18">
        <v>15</v>
      </c>
      <c r="Z18" t="s">
        <v>1116</v>
      </c>
      <c r="AA18">
        <v>7</v>
      </c>
      <c r="AB18">
        <v>15</v>
      </c>
    </row>
    <row r="19" spans="1:28" x14ac:dyDescent="0.25">
      <c r="A19" t="s">
        <v>267</v>
      </c>
      <c r="B19" t="s">
        <v>111</v>
      </c>
      <c r="C19">
        <v>11572</v>
      </c>
      <c r="D19">
        <v>15</v>
      </c>
      <c r="E19" s="1" t="str">
        <f t="shared" si="0"/>
        <v/>
      </c>
      <c r="F19" s="1">
        <f t="shared" si="0"/>
        <v>11572</v>
      </c>
      <c r="G19">
        <v>11572</v>
      </c>
      <c r="H19">
        <f t="shared" si="1"/>
        <v>0</v>
      </c>
      <c r="J19" s="4" t="s">
        <v>609</v>
      </c>
      <c r="K19">
        <v>1916</v>
      </c>
      <c r="L19">
        <v>15</v>
      </c>
      <c r="N19" s="4" t="s">
        <v>1051</v>
      </c>
      <c r="O19" s="5">
        <v>459</v>
      </c>
      <c r="P19" s="5">
        <v>15</v>
      </c>
      <c r="R19" s="4" t="s">
        <v>1073</v>
      </c>
      <c r="S19">
        <f>SUM(S11:S18)</f>
        <v>487</v>
      </c>
      <c r="V19" s="4" t="s">
        <v>1091</v>
      </c>
      <c r="W19">
        <v>0</v>
      </c>
      <c r="X19">
        <v>15</v>
      </c>
      <c r="Z19" t="s">
        <v>1117</v>
      </c>
      <c r="AA19">
        <v>108</v>
      </c>
      <c r="AB19">
        <v>15</v>
      </c>
    </row>
    <row r="20" spans="1:28" x14ac:dyDescent="0.25">
      <c r="A20" t="s">
        <v>268</v>
      </c>
      <c r="B20" t="s">
        <v>111</v>
      </c>
      <c r="C20">
        <v>11007</v>
      </c>
      <c r="D20">
        <v>15</v>
      </c>
      <c r="E20" s="1" t="str">
        <f t="shared" si="0"/>
        <v/>
      </c>
      <c r="F20" s="1">
        <f t="shared" si="0"/>
        <v>11007</v>
      </c>
      <c r="G20">
        <v>11007</v>
      </c>
      <c r="H20">
        <f t="shared" si="1"/>
        <v>0</v>
      </c>
      <c r="J20" s="4" t="s">
        <v>901</v>
      </c>
      <c r="K20">
        <v>1332</v>
      </c>
      <c r="L20">
        <v>15</v>
      </c>
      <c r="N20" s="4" t="s">
        <v>1052</v>
      </c>
      <c r="O20" s="5">
        <v>227</v>
      </c>
      <c r="P20" s="5">
        <v>15</v>
      </c>
      <c r="R20" s="4" t="s">
        <v>1074</v>
      </c>
      <c r="S20">
        <f>SUM(S3:S10)</f>
        <v>2211</v>
      </c>
      <c r="V20" s="4" t="s">
        <v>1092</v>
      </c>
      <c r="W20">
        <v>444</v>
      </c>
      <c r="X20">
        <v>15</v>
      </c>
      <c r="Z20" t="s">
        <v>1118</v>
      </c>
      <c r="AA20">
        <v>737</v>
      </c>
      <c r="AB20">
        <v>15</v>
      </c>
    </row>
    <row r="21" spans="1:28" x14ac:dyDescent="0.25">
      <c r="A21" t="s">
        <v>269</v>
      </c>
      <c r="B21" t="s">
        <v>111</v>
      </c>
      <c r="C21">
        <v>8756</v>
      </c>
      <c r="D21">
        <v>15</v>
      </c>
      <c r="E21" s="1" t="str">
        <f t="shared" si="0"/>
        <v/>
      </c>
      <c r="F21" s="1">
        <f t="shared" si="0"/>
        <v>8756</v>
      </c>
      <c r="G21">
        <v>8756</v>
      </c>
      <c r="H21">
        <f t="shared" si="1"/>
        <v>0</v>
      </c>
      <c r="J21" s="4" t="s">
        <v>902</v>
      </c>
      <c r="K21">
        <v>963</v>
      </c>
      <c r="L21">
        <v>15</v>
      </c>
      <c r="N21" s="4" t="s">
        <v>1053</v>
      </c>
      <c r="O21" s="5">
        <v>0</v>
      </c>
      <c r="P21" s="5">
        <v>15</v>
      </c>
      <c r="V21" s="4" t="s">
        <v>1093</v>
      </c>
      <c r="W21">
        <v>109</v>
      </c>
      <c r="X21">
        <v>15</v>
      </c>
      <c r="Z21" t="s">
        <v>1119</v>
      </c>
      <c r="AA21">
        <v>29</v>
      </c>
      <c r="AB21">
        <v>15</v>
      </c>
    </row>
    <row r="22" spans="1:28" hidden="1" x14ac:dyDescent="0.25">
      <c r="A22" s="7" t="s">
        <v>270</v>
      </c>
      <c r="B22" t="s">
        <v>112</v>
      </c>
      <c r="C22">
        <v>927</v>
      </c>
      <c r="D22">
        <v>14</v>
      </c>
      <c r="E22" s="1">
        <f t="shared" si="0"/>
        <v>927</v>
      </c>
      <c r="F22" s="1" t="str">
        <f t="shared" si="0"/>
        <v/>
      </c>
      <c r="H22">
        <f t="shared" si="1"/>
        <v>-927</v>
      </c>
      <c r="J22" s="4" t="s">
        <v>903</v>
      </c>
      <c r="K22">
        <v>2154</v>
      </c>
      <c r="L22">
        <v>15</v>
      </c>
      <c r="N22" s="4" t="s">
        <v>1055</v>
      </c>
      <c r="O22">
        <f>SUM(O4)</f>
        <v>85</v>
      </c>
      <c r="V22" s="4" t="s">
        <v>1094</v>
      </c>
      <c r="W22">
        <v>82</v>
      </c>
      <c r="X22">
        <v>15</v>
      </c>
      <c r="Z22" t="s">
        <v>1120</v>
      </c>
      <c r="AA22">
        <f>SUM(AA3:AA6)</f>
        <v>2390</v>
      </c>
    </row>
    <row r="23" spans="1:28" x14ac:dyDescent="0.25">
      <c r="A23" t="s">
        <v>271</v>
      </c>
      <c r="B23" t="s">
        <v>112</v>
      </c>
      <c r="C23">
        <v>3840</v>
      </c>
      <c r="D23">
        <v>15</v>
      </c>
      <c r="E23" s="1" t="str">
        <f t="shared" ref="E23:F41" si="2">IF($D23=E$1,$C23,"")</f>
        <v/>
      </c>
      <c r="F23" s="1">
        <f t="shared" si="2"/>
        <v>3840</v>
      </c>
      <c r="G23">
        <v>3840</v>
      </c>
      <c r="H23">
        <f t="shared" si="1"/>
        <v>0</v>
      </c>
      <c r="J23" s="4" t="s">
        <v>610</v>
      </c>
      <c r="K23">
        <v>1815</v>
      </c>
      <c r="L23">
        <v>15</v>
      </c>
      <c r="N23" s="4" t="s">
        <v>1056</v>
      </c>
      <c r="O23">
        <f>SUM(O3,O5:O21)</f>
        <v>3971</v>
      </c>
      <c r="V23" s="4" t="s">
        <v>1095</v>
      </c>
      <c r="W23">
        <v>0</v>
      </c>
      <c r="X23">
        <v>15</v>
      </c>
      <c r="Z23" t="s">
        <v>1121</v>
      </c>
      <c r="AA23">
        <f>SUM(AA7:AA21)</f>
        <v>8698</v>
      </c>
    </row>
    <row r="24" spans="1:28" x14ac:dyDescent="0.25">
      <c r="A24" t="s">
        <v>272</v>
      </c>
      <c r="B24" t="s">
        <v>112</v>
      </c>
      <c r="C24">
        <v>823</v>
      </c>
      <c r="D24">
        <v>15</v>
      </c>
      <c r="E24" s="1" t="str">
        <f t="shared" si="2"/>
        <v/>
      </c>
      <c r="F24" s="1">
        <f t="shared" si="2"/>
        <v>823</v>
      </c>
      <c r="G24">
        <v>823</v>
      </c>
      <c r="H24">
        <f t="shared" si="1"/>
        <v>0</v>
      </c>
      <c r="J24" s="4" t="s">
        <v>904</v>
      </c>
      <c r="K24">
        <v>2119</v>
      </c>
      <c r="L24">
        <v>15</v>
      </c>
      <c r="V24" s="4" t="s">
        <v>1096</v>
      </c>
      <c r="W24">
        <v>8</v>
      </c>
      <c r="X24">
        <v>15</v>
      </c>
    </row>
    <row r="25" spans="1:28" hidden="1" x14ac:dyDescent="0.25">
      <c r="A25" t="s">
        <v>273</v>
      </c>
      <c r="B25" t="s">
        <v>112</v>
      </c>
      <c r="C25">
        <v>3414</v>
      </c>
      <c r="D25">
        <v>14</v>
      </c>
      <c r="E25" s="1">
        <f t="shared" si="2"/>
        <v>3414</v>
      </c>
      <c r="F25" s="1" t="str">
        <f t="shared" si="2"/>
        <v/>
      </c>
      <c r="H25">
        <f t="shared" si="1"/>
        <v>-3414</v>
      </c>
      <c r="J25" s="4" t="s">
        <v>905</v>
      </c>
      <c r="K25">
        <v>1810</v>
      </c>
      <c r="L25">
        <v>15</v>
      </c>
      <c r="V25" s="4" t="s">
        <v>1097</v>
      </c>
      <c r="W25">
        <v>14</v>
      </c>
      <c r="X25">
        <v>15</v>
      </c>
    </row>
    <row r="26" spans="1:28" x14ac:dyDescent="0.25">
      <c r="A26" t="s">
        <v>274</v>
      </c>
      <c r="B26" t="s">
        <v>112</v>
      </c>
      <c r="C26">
        <v>2087</v>
      </c>
      <c r="D26">
        <v>15</v>
      </c>
      <c r="E26" s="1" t="str">
        <f t="shared" si="2"/>
        <v/>
      </c>
      <c r="F26" s="1">
        <f t="shared" si="2"/>
        <v>2087</v>
      </c>
      <c r="G26">
        <v>2087</v>
      </c>
      <c r="H26">
        <f t="shared" si="1"/>
        <v>0</v>
      </c>
      <c r="J26" s="4" t="s">
        <v>906</v>
      </c>
      <c r="K26">
        <v>1296</v>
      </c>
      <c r="L26">
        <v>15</v>
      </c>
      <c r="V26" s="4" t="s">
        <v>1098</v>
      </c>
      <c r="W26">
        <v>200</v>
      </c>
      <c r="X26">
        <v>15</v>
      </c>
    </row>
    <row r="27" spans="1:28" x14ac:dyDescent="0.25">
      <c r="A27" t="s">
        <v>275</v>
      </c>
      <c r="B27" t="s">
        <v>112</v>
      </c>
      <c r="C27">
        <v>2669</v>
      </c>
      <c r="D27">
        <v>15</v>
      </c>
      <c r="E27" s="1" t="str">
        <f t="shared" si="2"/>
        <v/>
      </c>
      <c r="F27" s="1">
        <f t="shared" si="2"/>
        <v>2669</v>
      </c>
      <c r="G27">
        <v>2669</v>
      </c>
      <c r="H27">
        <f t="shared" si="1"/>
        <v>0</v>
      </c>
      <c r="J27" s="4" t="s">
        <v>907</v>
      </c>
      <c r="K27">
        <v>1848</v>
      </c>
      <c r="L27">
        <v>15</v>
      </c>
      <c r="V27" s="4" t="s">
        <v>1099</v>
      </c>
      <c r="W27">
        <f>SUM(W3:W5,W11:W15)</f>
        <v>657</v>
      </c>
    </row>
    <row r="28" spans="1:28" x14ac:dyDescent="0.25">
      <c r="A28" t="s">
        <v>276</v>
      </c>
      <c r="B28" t="s">
        <v>112</v>
      </c>
      <c r="C28">
        <v>1768</v>
      </c>
      <c r="D28">
        <v>15</v>
      </c>
      <c r="E28" s="1" t="str">
        <f t="shared" si="2"/>
        <v/>
      </c>
      <c r="F28" s="1">
        <f t="shared" si="2"/>
        <v>1768</v>
      </c>
      <c r="G28">
        <v>1768</v>
      </c>
      <c r="H28">
        <f t="shared" si="1"/>
        <v>0</v>
      </c>
      <c r="J28" s="4" t="s">
        <v>908</v>
      </c>
      <c r="K28">
        <v>822</v>
      </c>
      <c r="L28">
        <v>15</v>
      </c>
      <c r="V28" s="4" t="s">
        <v>1100</v>
      </c>
      <c r="W28">
        <f>SUM(W6:W10,W16:W26)</f>
        <v>1001</v>
      </c>
    </row>
    <row r="29" spans="1:28" x14ac:dyDescent="0.25">
      <c r="A29" t="s">
        <v>277</v>
      </c>
      <c r="B29" t="s">
        <v>112</v>
      </c>
      <c r="C29">
        <v>2298</v>
      </c>
      <c r="D29">
        <v>15</v>
      </c>
      <c r="E29" s="1" t="str">
        <f t="shared" si="2"/>
        <v/>
      </c>
      <c r="F29" s="1">
        <f t="shared" si="2"/>
        <v>2298</v>
      </c>
      <c r="G29">
        <v>2298</v>
      </c>
      <c r="H29">
        <f t="shared" si="1"/>
        <v>0</v>
      </c>
      <c r="J29" s="4" t="s">
        <v>909</v>
      </c>
      <c r="K29">
        <v>1289</v>
      </c>
      <c r="L29">
        <v>15</v>
      </c>
    </row>
    <row r="30" spans="1:28" x14ac:dyDescent="0.25">
      <c r="A30" t="s">
        <v>278</v>
      </c>
      <c r="B30" t="s">
        <v>112</v>
      </c>
      <c r="C30">
        <v>3814</v>
      </c>
      <c r="D30">
        <v>15</v>
      </c>
      <c r="E30" s="1" t="str">
        <f t="shared" si="2"/>
        <v/>
      </c>
      <c r="F30" s="1">
        <f t="shared" si="2"/>
        <v>3814</v>
      </c>
      <c r="G30">
        <v>3814</v>
      </c>
      <c r="H30">
        <f t="shared" si="1"/>
        <v>0</v>
      </c>
      <c r="J30" s="4" t="s">
        <v>911</v>
      </c>
      <c r="K30">
        <v>1016</v>
      </c>
      <c r="L30">
        <v>15</v>
      </c>
    </row>
    <row r="31" spans="1:28" x14ac:dyDescent="0.25">
      <c r="A31" t="s">
        <v>279</v>
      </c>
      <c r="B31" t="s">
        <v>112</v>
      </c>
      <c r="C31">
        <v>3741</v>
      </c>
      <c r="D31">
        <v>15</v>
      </c>
      <c r="E31" s="1" t="str">
        <f t="shared" si="2"/>
        <v/>
      </c>
      <c r="F31" s="1">
        <f t="shared" si="2"/>
        <v>3741</v>
      </c>
      <c r="G31">
        <v>3741</v>
      </c>
      <c r="H31">
        <f t="shared" si="1"/>
        <v>0</v>
      </c>
      <c r="J31" s="4" t="s">
        <v>910</v>
      </c>
      <c r="K31">
        <v>1400</v>
      </c>
      <c r="L31">
        <v>15</v>
      </c>
    </row>
    <row r="32" spans="1:28" x14ac:dyDescent="0.25">
      <c r="A32" t="s">
        <v>280</v>
      </c>
      <c r="B32" t="s">
        <v>112</v>
      </c>
      <c r="C32">
        <v>3144</v>
      </c>
      <c r="D32">
        <v>15</v>
      </c>
      <c r="E32" s="1" t="str">
        <f t="shared" si="2"/>
        <v/>
      </c>
      <c r="F32" s="1">
        <f t="shared" si="2"/>
        <v>3144</v>
      </c>
      <c r="G32">
        <v>3144</v>
      </c>
      <c r="H32">
        <f t="shared" si="1"/>
        <v>0</v>
      </c>
      <c r="J32" s="4" t="s">
        <v>608</v>
      </c>
      <c r="K32">
        <v>1677</v>
      </c>
      <c r="L32">
        <v>15</v>
      </c>
    </row>
    <row r="33" spans="1:12" x14ac:dyDescent="0.25">
      <c r="A33" t="s">
        <v>281</v>
      </c>
      <c r="B33" t="s">
        <v>112</v>
      </c>
      <c r="C33">
        <v>3514</v>
      </c>
      <c r="D33">
        <v>15</v>
      </c>
      <c r="E33" s="1" t="str">
        <f t="shared" si="2"/>
        <v/>
      </c>
      <c r="F33" s="1">
        <f t="shared" si="2"/>
        <v>3514</v>
      </c>
      <c r="G33">
        <v>3514</v>
      </c>
      <c r="H33">
        <f t="shared" si="1"/>
        <v>0</v>
      </c>
      <c r="J33" s="4" t="s">
        <v>913</v>
      </c>
      <c r="K33">
        <v>1888</v>
      </c>
      <c r="L33">
        <v>15</v>
      </c>
    </row>
    <row r="34" spans="1:12" x14ac:dyDescent="0.25">
      <c r="A34" t="s">
        <v>282</v>
      </c>
      <c r="B34" t="s">
        <v>112</v>
      </c>
      <c r="C34">
        <v>3518</v>
      </c>
      <c r="D34">
        <v>15</v>
      </c>
      <c r="E34" s="1" t="str">
        <f t="shared" si="2"/>
        <v/>
      </c>
      <c r="F34" s="1">
        <f t="shared" si="2"/>
        <v>3518</v>
      </c>
      <c r="G34">
        <v>3518</v>
      </c>
      <c r="H34">
        <f t="shared" si="1"/>
        <v>0</v>
      </c>
      <c r="J34" s="4" t="s">
        <v>912</v>
      </c>
      <c r="K34">
        <v>1746</v>
      </c>
      <c r="L34">
        <v>15</v>
      </c>
    </row>
    <row r="35" spans="1:12" x14ac:dyDescent="0.25">
      <c r="A35" t="s">
        <v>283</v>
      </c>
      <c r="B35" t="s">
        <v>112</v>
      </c>
      <c r="C35">
        <v>2702</v>
      </c>
      <c r="D35">
        <v>15</v>
      </c>
      <c r="E35" s="1" t="str">
        <f t="shared" si="2"/>
        <v/>
      </c>
      <c r="F35" s="1">
        <f t="shared" si="2"/>
        <v>2702</v>
      </c>
      <c r="G35">
        <v>2702</v>
      </c>
      <c r="H35">
        <f t="shared" si="1"/>
        <v>0</v>
      </c>
      <c r="J35" s="4" t="s">
        <v>914</v>
      </c>
      <c r="K35">
        <v>1604</v>
      </c>
      <c r="L35">
        <v>15</v>
      </c>
    </row>
    <row r="36" spans="1:12" hidden="1" x14ac:dyDescent="0.25">
      <c r="A36" t="s">
        <v>284</v>
      </c>
      <c r="B36" t="s">
        <v>112</v>
      </c>
      <c r="C36">
        <v>835</v>
      </c>
      <c r="D36">
        <v>14</v>
      </c>
      <c r="E36" s="1">
        <f t="shared" si="2"/>
        <v>835</v>
      </c>
      <c r="F36" s="1" t="str">
        <f t="shared" si="2"/>
        <v/>
      </c>
      <c r="H36">
        <f t="shared" si="1"/>
        <v>-835</v>
      </c>
      <c r="J36" s="4" t="s">
        <v>915</v>
      </c>
      <c r="K36">
        <v>1028</v>
      </c>
      <c r="L36">
        <v>15</v>
      </c>
    </row>
    <row r="37" spans="1:12" x14ac:dyDescent="0.25">
      <c r="A37" t="s">
        <v>285</v>
      </c>
      <c r="B37" t="s">
        <v>112</v>
      </c>
      <c r="C37">
        <v>4908</v>
      </c>
      <c r="D37">
        <v>15</v>
      </c>
      <c r="E37" s="1" t="str">
        <f t="shared" si="2"/>
        <v/>
      </c>
      <c r="F37" s="1">
        <f t="shared" si="2"/>
        <v>4908</v>
      </c>
      <c r="G37">
        <v>4908</v>
      </c>
      <c r="H37">
        <f t="shared" si="1"/>
        <v>0</v>
      </c>
      <c r="J37" s="4" t="s">
        <v>916</v>
      </c>
      <c r="K37">
        <v>1784</v>
      </c>
      <c r="L37">
        <v>15</v>
      </c>
    </row>
    <row r="38" spans="1:12" x14ac:dyDescent="0.25">
      <c r="A38" t="s">
        <v>286</v>
      </c>
      <c r="B38" t="s">
        <v>112</v>
      </c>
      <c r="C38">
        <v>4070</v>
      </c>
      <c r="D38">
        <v>15</v>
      </c>
      <c r="E38" s="1" t="str">
        <f t="shared" si="2"/>
        <v/>
      </c>
      <c r="F38" s="1">
        <f t="shared" si="2"/>
        <v>4070</v>
      </c>
      <c r="G38">
        <v>4070</v>
      </c>
      <c r="H38">
        <f t="shared" si="1"/>
        <v>0</v>
      </c>
      <c r="J38" s="4" t="s">
        <v>917</v>
      </c>
      <c r="K38">
        <v>601</v>
      </c>
      <c r="L38">
        <v>15</v>
      </c>
    </row>
    <row r="39" spans="1:12" x14ac:dyDescent="0.25">
      <c r="A39" t="s">
        <v>287</v>
      </c>
      <c r="B39" t="s">
        <v>112</v>
      </c>
      <c r="C39">
        <v>2355</v>
      </c>
      <c r="D39">
        <v>15</v>
      </c>
      <c r="E39" s="1" t="str">
        <f t="shared" si="2"/>
        <v/>
      </c>
      <c r="F39" s="1">
        <f t="shared" si="2"/>
        <v>2355</v>
      </c>
      <c r="G39">
        <v>2355</v>
      </c>
      <c r="H39">
        <f t="shared" si="1"/>
        <v>0</v>
      </c>
      <c r="J39" s="4" t="s">
        <v>918</v>
      </c>
      <c r="K39">
        <v>1327</v>
      </c>
      <c r="L39">
        <v>15</v>
      </c>
    </row>
    <row r="40" spans="1:12" x14ac:dyDescent="0.25">
      <c r="A40" t="s">
        <v>288</v>
      </c>
      <c r="B40" t="s">
        <v>112</v>
      </c>
      <c r="C40">
        <v>3916</v>
      </c>
      <c r="D40">
        <v>15</v>
      </c>
      <c r="E40" s="1" t="str">
        <f t="shared" si="2"/>
        <v/>
      </c>
      <c r="F40" s="1">
        <f t="shared" si="2"/>
        <v>3916</v>
      </c>
      <c r="G40">
        <v>3916</v>
      </c>
      <c r="H40">
        <f t="shared" si="1"/>
        <v>0</v>
      </c>
      <c r="J40" s="4" t="s">
        <v>919</v>
      </c>
      <c r="K40">
        <v>1843</v>
      </c>
      <c r="L40">
        <v>15</v>
      </c>
    </row>
    <row r="41" spans="1:12" x14ac:dyDescent="0.25">
      <c r="A41" t="s">
        <v>289</v>
      </c>
      <c r="B41" t="s">
        <v>113</v>
      </c>
      <c r="C41">
        <v>44088</v>
      </c>
      <c r="D41">
        <v>15</v>
      </c>
      <c r="E41" s="1" t="str">
        <f t="shared" si="2"/>
        <v/>
      </c>
      <c r="F41" s="1">
        <f t="shared" si="2"/>
        <v>44088</v>
      </c>
      <c r="G41">
        <v>44088</v>
      </c>
      <c r="H41">
        <f t="shared" si="1"/>
        <v>0</v>
      </c>
    </row>
    <row r="42" spans="1:12" x14ac:dyDescent="0.25">
      <c r="A42" s="2" t="s">
        <v>290</v>
      </c>
      <c r="B42" t="s">
        <v>113</v>
      </c>
      <c r="C42">
        <v>59239</v>
      </c>
      <c r="D42" t="s">
        <v>102</v>
      </c>
      <c r="E42" s="1">
        <f>K73</f>
        <v>1348</v>
      </c>
      <c r="F42" s="1">
        <f>SUM(K4:K40,K74)</f>
        <v>57891</v>
      </c>
      <c r="G42">
        <v>59239</v>
      </c>
      <c r="H42">
        <f t="shared" si="1"/>
        <v>0</v>
      </c>
      <c r="J42" s="42" t="s">
        <v>922</v>
      </c>
      <c r="K42" s="42"/>
      <c r="L42" s="42"/>
    </row>
    <row r="43" spans="1:12" x14ac:dyDescent="0.25">
      <c r="A43" t="s">
        <v>291</v>
      </c>
      <c r="B43" t="s">
        <v>113</v>
      </c>
      <c r="C43">
        <v>4446</v>
      </c>
      <c r="D43">
        <v>15</v>
      </c>
      <c r="E43" s="1" t="str">
        <f t="shared" ref="E43:F62" si="3">IF($D43=E$1,$C43,"")</f>
        <v/>
      </c>
      <c r="F43" s="1">
        <f t="shared" si="3"/>
        <v>4446</v>
      </c>
      <c r="G43">
        <v>4446</v>
      </c>
      <c r="H43">
        <f t="shared" si="1"/>
        <v>0</v>
      </c>
      <c r="J43" s="4" t="s">
        <v>224</v>
      </c>
      <c r="K43" t="s">
        <v>98</v>
      </c>
      <c r="L43" t="s">
        <v>110</v>
      </c>
    </row>
    <row r="44" spans="1:12" hidden="1" x14ac:dyDescent="0.25">
      <c r="A44" t="s">
        <v>292</v>
      </c>
      <c r="B44" t="s">
        <v>113</v>
      </c>
      <c r="C44">
        <v>3682</v>
      </c>
      <c r="D44">
        <v>14</v>
      </c>
      <c r="E44" s="1">
        <f t="shared" si="3"/>
        <v>3682</v>
      </c>
      <c r="F44" s="1" t="str">
        <f t="shared" si="3"/>
        <v/>
      </c>
      <c r="G44">
        <v>6030</v>
      </c>
      <c r="H44">
        <f t="shared" si="1"/>
        <v>2348</v>
      </c>
      <c r="I44" t="s">
        <v>500</v>
      </c>
      <c r="J44" s="4">
        <v>390610205021004</v>
      </c>
      <c r="K44">
        <v>0</v>
      </c>
      <c r="L44">
        <v>15</v>
      </c>
    </row>
    <row r="45" spans="1:12" x14ac:dyDescent="0.25">
      <c r="A45" t="s">
        <v>293</v>
      </c>
      <c r="B45" t="s">
        <v>113</v>
      </c>
      <c r="C45">
        <v>28760</v>
      </c>
      <c r="D45">
        <v>15</v>
      </c>
      <c r="E45" s="1" t="str">
        <f t="shared" si="3"/>
        <v/>
      </c>
      <c r="F45" s="1">
        <f t="shared" si="3"/>
        <v>28760</v>
      </c>
      <c r="G45">
        <v>28760</v>
      </c>
      <c r="H45">
        <f t="shared" si="1"/>
        <v>0</v>
      </c>
      <c r="J45" s="4">
        <v>390610205021003</v>
      </c>
      <c r="K45">
        <v>16</v>
      </c>
      <c r="L45">
        <v>15</v>
      </c>
    </row>
    <row r="46" spans="1:12" x14ac:dyDescent="0.25">
      <c r="A46" t="s">
        <v>294</v>
      </c>
      <c r="B46" t="s">
        <v>113</v>
      </c>
      <c r="C46">
        <v>60424</v>
      </c>
      <c r="D46">
        <v>15</v>
      </c>
      <c r="E46" s="1" t="str">
        <f t="shared" si="3"/>
        <v/>
      </c>
      <c r="F46" s="1">
        <f t="shared" si="3"/>
        <v>60424</v>
      </c>
      <c r="G46">
        <v>60424</v>
      </c>
      <c r="H46">
        <f t="shared" si="1"/>
        <v>0</v>
      </c>
      <c r="J46" s="4">
        <v>390610205021007</v>
      </c>
      <c r="K46">
        <v>9</v>
      </c>
      <c r="L46">
        <v>15</v>
      </c>
    </row>
    <row r="47" spans="1:12" hidden="1" x14ac:dyDescent="0.25">
      <c r="A47" t="s">
        <v>53</v>
      </c>
      <c r="B47" t="s">
        <v>113</v>
      </c>
      <c r="C47">
        <v>4073</v>
      </c>
      <c r="D47">
        <v>14</v>
      </c>
      <c r="E47" s="1">
        <f t="shared" si="3"/>
        <v>4073</v>
      </c>
      <c r="F47" s="1" t="str">
        <f t="shared" si="3"/>
        <v/>
      </c>
      <c r="G47">
        <v>14288</v>
      </c>
      <c r="H47">
        <f t="shared" si="1"/>
        <v>10215</v>
      </c>
      <c r="I47" t="s">
        <v>500</v>
      </c>
      <c r="J47" s="4">
        <v>390610205021002</v>
      </c>
      <c r="K47">
        <v>9</v>
      </c>
      <c r="L47">
        <v>15</v>
      </c>
    </row>
    <row r="48" spans="1:12" hidden="1" x14ac:dyDescent="0.25">
      <c r="A48" t="s">
        <v>69</v>
      </c>
      <c r="B48" t="s">
        <v>113</v>
      </c>
      <c r="C48">
        <v>10793</v>
      </c>
      <c r="D48">
        <v>14</v>
      </c>
      <c r="E48" s="1">
        <f t="shared" si="3"/>
        <v>10793</v>
      </c>
      <c r="F48" s="1" t="str">
        <f t="shared" si="3"/>
        <v/>
      </c>
      <c r="G48">
        <v>15969</v>
      </c>
      <c r="H48">
        <f t="shared" si="1"/>
        <v>5176</v>
      </c>
      <c r="I48" t="s">
        <v>502</v>
      </c>
      <c r="J48" s="4">
        <v>390610205021000</v>
      </c>
      <c r="K48">
        <v>0</v>
      </c>
      <c r="L48">
        <v>15</v>
      </c>
    </row>
    <row r="49" spans="1:12" x14ac:dyDescent="0.25">
      <c r="A49" t="s">
        <v>5</v>
      </c>
      <c r="B49" t="s">
        <v>113</v>
      </c>
      <c r="C49">
        <v>35862</v>
      </c>
      <c r="D49">
        <v>15</v>
      </c>
      <c r="E49" s="1" t="str">
        <f t="shared" si="3"/>
        <v/>
      </c>
      <c r="F49" s="1">
        <f t="shared" si="3"/>
        <v>35862</v>
      </c>
      <c r="G49">
        <v>35862</v>
      </c>
      <c r="H49">
        <f t="shared" si="1"/>
        <v>0</v>
      </c>
      <c r="J49" s="4">
        <v>390610205021001</v>
      </c>
      <c r="K49">
        <v>0</v>
      </c>
      <c r="L49">
        <v>15</v>
      </c>
    </row>
    <row r="50" spans="1:12" x14ac:dyDescent="0.25">
      <c r="A50" t="s">
        <v>295</v>
      </c>
      <c r="B50" t="s">
        <v>113</v>
      </c>
      <c r="C50">
        <v>19563</v>
      </c>
      <c r="D50">
        <v>15</v>
      </c>
      <c r="E50" s="1" t="str">
        <f t="shared" si="3"/>
        <v/>
      </c>
      <c r="F50" s="1">
        <f t="shared" si="3"/>
        <v>19563</v>
      </c>
      <c r="G50">
        <v>19563</v>
      </c>
      <c r="H50">
        <f t="shared" si="1"/>
        <v>0</v>
      </c>
      <c r="J50" s="4">
        <v>390610205043002</v>
      </c>
      <c r="K50">
        <v>110</v>
      </c>
      <c r="L50">
        <v>15</v>
      </c>
    </row>
    <row r="51" spans="1:12" x14ac:dyDescent="0.25">
      <c r="A51" t="s">
        <v>296</v>
      </c>
      <c r="B51" t="s">
        <v>113</v>
      </c>
      <c r="C51">
        <v>15642</v>
      </c>
      <c r="D51">
        <v>15</v>
      </c>
      <c r="E51" s="1" t="str">
        <f t="shared" si="3"/>
        <v/>
      </c>
      <c r="F51" s="1">
        <f t="shared" si="3"/>
        <v>15642</v>
      </c>
      <c r="G51">
        <v>15642</v>
      </c>
      <c r="H51">
        <f t="shared" si="1"/>
        <v>0</v>
      </c>
      <c r="J51" s="4">
        <v>390610205043003</v>
      </c>
      <c r="K51">
        <v>0</v>
      </c>
      <c r="L51">
        <v>15</v>
      </c>
    </row>
    <row r="52" spans="1:12" hidden="1" x14ac:dyDescent="0.25">
      <c r="A52" t="s">
        <v>297</v>
      </c>
      <c r="B52" t="s">
        <v>113</v>
      </c>
      <c r="C52">
        <v>6375</v>
      </c>
      <c r="D52">
        <v>14</v>
      </c>
      <c r="E52" s="1">
        <f t="shared" si="3"/>
        <v>6375</v>
      </c>
      <c r="F52" s="1" t="str">
        <f t="shared" si="3"/>
        <v/>
      </c>
      <c r="G52">
        <v>6375</v>
      </c>
      <c r="H52">
        <f t="shared" si="1"/>
        <v>0</v>
      </c>
      <c r="I52" t="s">
        <v>501</v>
      </c>
      <c r="J52" s="4">
        <v>390610205011007</v>
      </c>
      <c r="K52">
        <v>85</v>
      </c>
      <c r="L52">
        <v>14</v>
      </c>
    </row>
    <row r="53" spans="1:12" hidden="1" x14ac:dyDescent="0.25">
      <c r="A53" t="s">
        <v>298</v>
      </c>
      <c r="B53" t="s">
        <v>114</v>
      </c>
      <c r="D53">
        <v>14</v>
      </c>
      <c r="E53" s="1">
        <f t="shared" si="3"/>
        <v>0</v>
      </c>
      <c r="F53" s="1" t="str">
        <f t="shared" si="3"/>
        <v/>
      </c>
      <c r="H53">
        <f t="shared" si="1"/>
        <v>0</v>
      </c>
      <c r="J53" s="4">
        <v>390610205022015</v>
      </c>
      <c r="K53">
        <v>89</v>
      </c>
      <c r="L53">
        <v>14</v>
      </c>
    </row>
    <row r="54" spans="1:12" x14ac:dyDescent="0.25">
      <c r="A54" t="s">
        <v>299</v>
      </c>
      <c r="B54" t="s">
        <v>114</v>
      </c>
      <c r="D54">
        <v>15</v>
      </c>
      <c r="E54" s="1" t="str">
        <f t="shared" si="3"/>
        <v/>
      </c>
      <c r="F54" s="1">
        <f t="shared" si="3"/>
        <v>0</v>
      </c>
      <c r="H54">
        <f t="shared" si="1"/>
        <v>0</v>
      </c>
      <c r="J54" s="4">
        <v>390610205023006</v>
      </c>
      <c r="K54">
        <v>15</v>
      </c>
      <c r="L54">
        <v>14</v>
      </c>
    </row>
    <row r="55" spans="1:12" x14ac:dyDescent="0.25">
      <c r="A55" t="s">
        <v>300</v>
      </c>
      <c r="B55" t="s">
        <v>114</v>
      </c>
      <c r="D55">
        <v>15</v>
      </c>
      <c r="E55" s="1" t="str">
        <f t="shared" si="3"/>
        <v/>
      </c>
      <c r="F55" s="1">
        <f t="shared" si="3"/>
        <v>0</v>
      </c>
      <c r="H55">
        <f t="shared" si="1"/>
        <v>0</v>
      </c>
      <c r="J55" s="4">
        <v>390610205023007</v>
      </c>
      <c r="K55">
        <v>0</v>
      </c>
      <c r="L55">
        <v>14</v>
      </c>
    </row>
    <row r="56" spans="1:12" x14ac:dyDescent="0.25">
      <c r="A56" t="s">
        <v>301</v>
      </c>
      <c r="B56" t="s">
        <v>114</v>
      </c>
      <c r="D56">
        <v>15</v>
      </c>
      <c r="E56" s="1" t="str">
        <f t="shared" si="3"/>
        <v/>
      </c>
      <c r="F56" s="1">
        <f t="shared" si="3"/>
        <v>0</v>
      </c>
      <c r="H56">
        <f t="shared" si="1"/>
        <v>0</v>
      </c>
      <c r="J56" s="4">
        <v>390610205012000</v>
      </c>
      <c r="K56">
        <v>15</v>
      </c>
      <c r="L56">
        <v>14</v>
      </c>
    </row>
    <row r="57" spans="1:12" x14ac:dyDescent="0.25">
      <c r="A57" t="s">
        <v>302</v>
      </c>
      <c r="B57" t="s">
        <v>114</v>
      </c>
      <c r="D57">
        <v>15</v>
      </c>
      <c r="E57" s="1" t="str">
        <f t="shared" si="3"/>
        <v/>
      </c>
      <c r="F57" s="1">
        <f t="shared" si="3"/>
        <v>0</v>
      </c>
      <c r="H57">
        <f t="shared" si="1"/>
        <v>0</v>
      </c>
      <c r="J57" s="4">
        <v>390610205023004</v>
      </c>
      <c r="K57">
        <v>56</v>
      </c>
      <c r="L57">
        <v>14</v>
      </c>
    </row>
    <row r="58" spans="1:12" x14ac:dyDescent="0.25">
      <c r="A58" t="s">
        <v>303</v>
      </c>
      <c r="B58" t="s">
        <v>114</v>
      </c>
      <c r="D58">
        <v>15</v>
      </c>
      <c r="E58" s="1" t="str">
        <f t="shared" si="3"/>
        <v/>
      </c>
      <c r="F58" s="1">
        <f t="shared" si="3"/>
        <v>0</v>
      </c>
      <c r="H58">
        <f t="shared" si="1"/>
        <v>0</v>
      </c>
      <c r="J58" s="4">
        <v>390610205023003</v>
      </c>
      <c r="K58">
        <v>51</v>
      </c>
      <c r="L58">
        <v>14</v>
      </c>
    </row>
    <row r="59" spans="1:12" x14ac:dyDescent="0.25">
      <c r="A59" t="s">
        <v>304</v>
      </c>
      <c r="B59" t="s">
        <v>114</v>
      </c>
      <c r="D59">
        <v>15</v>
      </c>
      <c r="E59" s="1" t="str">
        <f t="shared" si="3"/>
        <v/>
      </c>
      <c r="F59" s="1">
        <f t="shared" si="3"/>
        <v>0</v>
      </c>
      <c r="H59">
        <f t="shared" si="1"/>
        <v>0</v>
      </c>
      <c r="J59" s="4">
        <v>390610205021012</v>
      </c>
      <c r="K59">
        <v>18</v>
      </c>
      <c r="L59">
        <v>14</v>
      </c>
    </row>
    <row r="60" spans="1:12" x14ac:dyDescent="0.25">
      <c r="A60" t="s">
        <v>305</v>
      </c>
      <c r="B60" t="s">
        <v>114</v>
      </c>
      <c r="D60">
        <v>15</v>
      </c>
      <c r="E60" s="1" t="str">
        <f t="shared" si="3"/>
        <v/>
      </c>
      <c r="F60" s="1">
        <f t="shared" si="3"/>
        <v>0</v>
      </c>
      <c r="H60">
        <f t="shared" si="1"/>
        <v>0</v>
      </c>
      <c r="J60" s="4">
        <v>390610205023005</v>
      </c>
      <c r="K60">
        <v>151</v>
      </c>
      <c r="L60">
        <v>14</v>
      </c>
    </row>
    <row r="61" spans="1:12" x14ac:dyDescent="0.25">
      <c r="A61" t="s">
        <v>306</v>
      </c>
      <c r="B61" t="s">
        <v>114</v>
      </c>
      <c r="D61">
        <v>15</v>
      </c>
      <c r="E61" s="1" t="str">
        <f t="shared" si="3"/>
        <v/>
      </c>
      <c r="F61" s="1">
        <f t="shared" si="3"/>
        <v>0</v>
      </c>
      <c r="H61">
        <f t="shared" si="1"/>
        <v>0</v>
      </c>
      <c r="J61" s="4">
        <v>390610205023002</v>
      </c>
      <c r="K61">
        <v>113</v>
      </c>
      <c r="L61">
        <v>14</v>
      </c>
    </row>
    <row r="62" spans="1:12" x14ac:dyDescent="0.25">
      <c r="A62" t="s">
        <v>307</v>
      </c>
      <c r="B62" t="s">
        <v>114</v>
      </c>
      <c r="D62">
        <v>15</v>
      </c>
      <c r="E62" s="1" t="str">
        <f t="shared" si="3"/>
        <v/>
      </c>
      <c r="F62" s="1">
        <f t="shared" si="3"/>
        <v>0</v>
      </c>
      <c r="H62">
        <f t="shared" si="1"/>
        <v>0</v>
      </c>
      <c r="J62" s="4">
        <v>390610205023000</v>
      </c>
      <c r="K62">
        <v>98</v>
      </c>
      <c r="L62">
        <v>14</v>
      </c>
    </row>
    <row r="63" spans="1:12" x14ac:dyDescent="0.25">
      <c r="A63" t="s">
        <v>308</v>
      </c>
      <c r="B63" t="s">
        <v>114</v>
      </c>
      <c r="D63">
        <v>15</v>
      </c>
      <c r="E63" s="1" t="str">
        <f t="shared" ref="E63:F82" si="4">IF($D63=E$1,$C63,"")</f>
        <v/>
      </c>
      <c r="F63" s="1">
        <f t="shared" si="4"/>
        <v>0</v>
      </c>
      <c r="H63">
        <f t="shared" si="1"/>
        <v>0</v>
      </c>
      <c r="J63" s="4">
        <v>390610205021011</v>
      </c>
      <c r="K63">
        <v>0</v>
      </c>
      <c r="L63">
        <v>14</v>
      </c>
    </row>
    <row r="64" spans="1:12" x14ac:dyDescent="0.25">
      <c r="A64" t="s">
        <v>309</v>
      </c>
      <c r="B64" t="s">
        <v>114</v>
      </c>
      <c r="D64">
        <v>15</v>
      </c>
      <c r="E64" s="1" t="str">
        <f t="shared" si="4"/>
        <v/>
      </c>
      <c r="F64" s="1">
        <f t="shared" si="4"/>
        <v>0</v>
      </c>
      <c r="H64">
        <f t="shared" si="1"/>
        <v>0</v>
      </c>
      <c r="J64" s="4">
        <v>390610205021009</v>
      </c>
      <c r="K64">
        <v>0</v>
      </c>
      <c r="L64">
        <v>14</v>
      </c>
    </row>
    <row r="65" spans="1:12" x14ac:dyDescent="0.25">
      <c r="A65" s="2" t="s">
        <v>310</v>
      </c>
      <c r="B65" t="s">
        <v>114</v>
      </c>
      <c r="D65" t="s">
        <v>102</v>
      </c>
      <c r="E65" s="1" t="str">
        <f t="shared" si="4"/>
        <v/>
      </c>
      <c r="F65" s="1" t="str">
        <f t="shared" si="4"/>
        <v/>
      </c>
      <c r="H65">
        <f t="shared" si="1"/>
        <v>0</v>
      </c>
      <c r="J65" s="4">
        <v>390610205021010</v>
      </c>
      <c r="K65">
        <v>10</v>
      </c>
      <c r="L65">
        <v>14</v>
      </c>
    </row>
    <row r="66" spans="1:12" x14ac:dyDescent="0.25">
      <c r="A66" t="s">
        <v>311</v>
      </c>
      <c r="B66" t="s">
        <v>114</v>
      </c>
      <c r="D66">
        <v>15</v>
      </c>
      <c r="E66" s="1" t="str">
        <f t="shared" si="4"/>
        <v/>
      </c>
      <c r="F66" s="1">
        <f t="shared" si="4"/>
        <v>0</v>
      </c>
      <c r="H66">
        <f t="shared" si="1"/>
        <v>0</v>
      </c>
      <c r="J66" s="4">
        <v>390610205023001</v>
      </c>
      <c r="K66">
        <v>0</v>
      </c>
      <c r="L66">
        <v>14</v>
      </c>
    </row>
    <row r="67" spans="1:12" x14ac:dyDescent="0.25">
      <c r="A67" s="2" t="s">
        <v>312</v>
      </c>
      <c r="B67" t="s">
        <v>114</v>
      </c>
      <c r="D67" t="s">
        <v>102</v>
      </c>
      <c r="E67" s="1" t="str">
        <f t="shared" si="4"/>
        <v/>
      </c>
      <c r="F67" s="1" t="str">
        <f t="shared" si="4"/>
        <v/>
      </c>
      <c r="H67">
        <f t="shared" si="1"/>
        <v>0</v>
      </c>
      <c r="J67" s="4">
        <v>390610205021015</v>
      </c>
      <c r="K67">
        <v>156</v>
      </c>
      <c r="L67">
        <v>14</v>
      </c>
    </row>
    <row r="68" spans="1:12" hidden="1" x14ac:dyDescent="0.25">
      <c r="A68" t="s">
        <v>313</v>
      </c>
      <c r="B68" t="s">
        <v>114</v>
      </c>
      <c r="D68">
        <v>14</v>
      </c>
      <c r="E68" s="1">
        <f t="shared" si="4"/>
        <v>0</v>
      </c>
      <c r="F68" s="1" t="str">
        <f t="shared" si="4"/>
        <v/>
      </c>
      <c r="H68">
        <f t="shared" ref="H68:H103" si="5">G68-C68</f>
        <v>0</v>
      </c>
      <c r="J68" s="4">
        <v>390610205021008</v>
      </c>
      <c r="K68">
        <v>3</v>
      </c>
      <c r="L68">
        <v>14</v>
      </c>
    </row>
    <row r="69" spans="1:12" x14ac:dyDescent="0.25">
      <c r="A69" t="s">
        <v>314</v>
      </c>
      <c r="B69" t="s">
        <v>114</v>
      </c>
      <c r="D69">
        <v>15</v>
      </c>
      <c r="E69" s="1" t="str">
        <f t="shared" si="4"/>
        <v/>
      </c>
      <c r="F69" s="1">
        <f t="shared" si="4"/>
        <v>0</v>
      </c>
      <c r="H69">
        <f t="shared" si="5"/>
        <v>0</v>
      </c>
      <c r="J69" s="4">
        <v>390610205021006</v>
      </c>
      <c r="K69">
        <v>327</v>
      </c>
      <c r="L69">
        <v>14</v>
      </c>
    </row>
    <row r="70" spans="1:12" x14ac:dyDescent="0.25">
      <c r="A70" t="s">
        <v>315</v>
      </c>
      <c r="B70" t="s">
        <v>114</v>
      </c>
      <c r="D70">
        <v>15</v>
      </c>
      <c r="E70" s="1" t="str">
        <f t="shared" si="4"/>
        <v/>
      </c>
      <c r="F70" s="1">
        <f t="shared" si="4"/>
        <v>0</v>
      </c>
      <c r="H70">
        <f t="shared" si="5"/>
        <v>0</v>
      </c>
      <c r="J70" s="4">
        <v>390610205021018</v>
      </c>
      <c r="K70">
        <v>0</v>
      </c>
      <c r="L70">
        <v>14</v>
      </c>
    </row>
    <row r="71" spans="1:12" x14ac:dyDescent="0.25">
      <c r="A71" t="s">
        <v>316</v>
      </c>
      <c r="B71" t="s">
        <v>114</v>
      </c>
      <c r="D71">
        <v>15</v>
      </c>
      <c r="E71" s="1" t="str">
        <f t="shared" si="4"/>
        <v/>
      </c>
      <c r="F71" s="1">
        <f t="shared" si="4"/>
        <v>0</v>
      </c>
      <c r="H71">
        <f t="shared" si="5"/>
        <v>0</v>
      </c>
      <c r="J71" s="4">
        <v>390610205021025</v>
      </c>
      <c r="K71">
        <v>87</v>
      </c>
      <c r="L71">
        <v>14</v>
      </c>
    </row>
    <row r="72" spans="1:12" hidden="1" x14ac:dyDescent="0.25">
      <c r="A72" t="s">
        <v>317</v>
      </c>
      <c r="B72" t="s">
        <v>114</v>
      </c>
      <c r="D72">
        <v>14</v>
      </c>
      <c r="E72" s="1">
        <f t="shared" si="4"/>
        <v>0</v>
      </c>
      <c r="F72" s="1" t="str">
        <f t="shared" si="4"/>
        <v/>
      </c>
      <c r="H72">
        <f t="shared" si="5"/>
        <v>0</v>
      </c>
      <c r="J72" s="4">
        <v>390610205021005</v>
      </c>
      <c r="K72">
        <v>74</v>
      </c>
      <c r="L72">
        <v>14</v>
      </c>
    </row>
    <row r="73" spans="1:12" x14ac:dyDescent="0.25">
      <c r="A73" t="s">
        <v>318</v>
      </c>
      <c r="B73" t="s">
        <v>114</v>
      </c>
      <c r="D73">
        <v>15</v>
      </c>
      <c r="E73" s="1" t="str">
        <f t="shared" si="4"/>
        <v/>
      </c>
      <c r="F73" s="1">
        <f t="shared" si="4"/>
        <v>0</v>
      </c>
      <c r="H73">
        <f t="shared" si="5"/>
        <v>0</v>
      </c>
      <c r="J73" s="4" t="s">
        <v>920</v>
      </c>
      <c r="K73">
        <f>SUM(K52:K72)</f>
        <v>1348</v>
      </c>
    </row>
    <row r="74" spans="1:12" x14ac:dyDescent="0.25">
      <c r="A74" t="s">
        <v>319</v>
      </c>
      <c r="B74" t="s">
        <v>114</v>
      </c>
      <c r="D74">
        <v>15</v>
      </c>
      <c r="E74" s="1" t="str">
        <f t="shared" si="4"/>
        <v/>
      </c>
      <c r="F74" s="1">
        <f t="shared" si="4"/>
        <v>0</v>
      </c>
      <c r="H74">
        <f t="shared" si="5"/>
        <v>0</v>
      </c>
      <c r="J74" s="4" t="s">
        <v>921</v>
      </c>
      <c r="K74">
        <f>SUM(K44:K51)</f>
        <v>144</v>
      </c>
    </row>
    <row r="75" spans="1:12" hidden="1" x14ac:dyDescent="0.25">
      <c r="A75" t="s">
        <v>320</v>
      </c>
      <c r="B75" t="s">
        <v>114</v>
      </c>
      <c r="D75">
        <v>14</v>
      </c>
      <c r="E75" s="1">
        <f t="shared" si="4"/>
        <v>0</v>
      </c>
      <c r="F75" s="1" t="str">
        <f t="shared" si="4"/>
        <v/>
      </c>
      <c r="H75">
        <f t="shared" si="5"/>
        <v>0</v>
      </c>
    </row>
    <row r="76" spans="1:12" x14ac:dyDescent="0.25">
      <c r="A76" t="s">
        <v>321</v>
      </c>
      <c r="B76" t="s">
        <v>114</v>
      </c>
      <c r="D76">
        <v>15</v>
      </c>
      <c r="E76" s="1" t="str">
        <f t="shared" si="4"/>
        <v/>
      </c>
      <c r="F76" s="1">
        <f t="shared" si="4"/>
        <v>0</v>
      </c>
      <c r="H76">
        <f t="shared" si="5"/>
        <v>0</v>
      </c>
    </row>
    <row r="77" spans="1:12" x14ac:dyDescent="0.25">
      <c r="A77" t="s">
        <v>322</v>
      </c>
      <c r="B77" t="s">
        <v>114</v>
      </c>
      <c r="D77">
        <v>15</v>
      </c>
      <c r="E77" s="1" t="str">
        <f t="shared" si="4"/>
        <v/>
      </c>
      <c r="F77" s="1">
        <f t="shared" si="4"/>
        <v>0</v>
      </c>
      <c r="H77">
        <f t="shared" si="5"/>
        <v>0</v>
      </c>
    </row>
    <row r="78" spans="1:12" x14ac:dyDescent="0.25">
      <c r="A78" s="2" t="s">
        <v>323</v>
      </c>
      <c r="B78" t="s">
        <v>114</v>
      </c>
      <c r="D78" t="s">
        <v>102</v>
      </c>
      <c r="E78" s="1" t="str">
        <f t="shared" si="4"/>
        <v/>
      </c>
      <c r="F78" s="1" t="str">
        <f t="shared" si="4"/>
        <v/>
      </c>
      <c r="H78">
        <f t="shared" si="5"/>
        <v>0</v>
      </c>
    </row>
    <row r="79" spans="1:12" x14ac:dyDescent="0.25">
      <c r="A79" t="s">
        <v>324</v>
      </c>
      <c r="B79" t="s">
        <v>114</v>
      </c>
      <c r="D79">
        <v>15</v>
      </c>
      <c r="E79" s="1" t="str">
        <f t="shared" si="4"/>
        <v/>
      </c>
      <c r="F79" s="1">
        <f t="shared" si="4"/>
        <v>0</v>
      </c>
      <c r="H79">
        <f t="shared" si="5"/>
        <v>0</v>
      </c>
    </row>
    <row r="80" spans="1:12" hidden="1" x14ac:dyDescent="0.25">
      <c r="A80" t="s">
        <v>325</v>
      </c>
      <c r="B80" t="s">
        <v>114</v>
      </c>
      <c r="D80">
        <v>14</v>
      </c>
      <c r="E80" s="1">
        <f t="shared" si="4"/>
        <v>0</v>
      </c>
      <c r="F80" s="1" t="str">
        <f t="shared" si="4"/>
        <v/>
      </c>
      <c r="H80">
        <f t="shared" si="5"/>
        <v>0</v>
      </c>
    </row>
    <row r="81" spans="1:8" hidden="1" x14ac:dyDescent="0.25">
      <c r="A81" t="s">
        <v>326</v>
      </c>
      <c r="B81" t="s">
        <v>114</v>
      </c>
      <c r="D81">
        <v>14</v>
      </c>
      <c r="E81" s="1">
        <f t="shared" si="4"/>
        <v>0</v>
      </c>
      <c r="F81" s="1" t="str">
        <f t="shared" si="4"/>
        <v/>
      </c>
      <c r="H81">
        <f t="shared" si="5"/>
        <v>0</v>
      </c>
    </row>
    <row r="82" spans="1:8" x14ac:dyDescent="0.25">
      <c r="A82" t="s">
        <v>327</v>
      </c>
      <c r="B82" t="s">
        <v>114</v>
      </c>
      <c r="D82">
        <v>15</v>
      </c>
      <c r="E82" s="1" t="str">
        <f t="shared" si="4"/>
        <v/>
      </c>
      <c r="F82" s="1">
        <f t="shared" si="4"/>
        <v>0</v>
      </c>
      <c r="H82">
        <f t="shared" si="5"/>
        <v>0</v>
      </c>
    </row>
    <row r="83" spans="1:8" x14ac:dyDescent="0.25">
      <c r="A83" t="s">
        <v>328</v>
      </c>
      <c r="B83" t="s">
        <v>114</v>
      </c>
      <c r="D83">
        <v>15</v>
      </c>
      <c r="E83" s="1" t="str">
        <f t="shared" ref="E83:F103" si="6">IF($D83=E$1,$C83,"")</f>
        <v/>
      </c>
      <c r="F83" s="1">
        <f t="shared" si="6"/>
        <v>0</v>
      </c>
      <c r="H83">
        <f t="shared" si="5"/>
        <v>0</v>
      </c>
    </row>
    <row r="84" spans="1:8" hidden="1" x14ac:dyDescent="0.25">
      <c r="A84" t="s">
        <v>329</v>
      </c>
      <c r="B84" t="s">
        <v>114</v>
      </c>
      <c r="D84">
        <v>14</v>
      </c>
      <c r="E84" s="1">
        <f t="shared" si="6"/>
        <v>0</v>
      </c>
      <c r="F84" s="1" t="str">
        <f t="shared" si="6"/>
        <v/>
      </c>
      <c r="H84">
        <f t="shared" si="5"/>
        <v>0</v>
      </c>
    </row>
    <row r="85" spans="1:8" x14ac:dyDescent="0.25">
      <c r="A85" t="s">
        <v>330</v>
      </c>
      <c r="B85" t="s">
        <v>114</v>
      </c>
      <c r="D85">
        <v>15</v>
      </c>
      <c r="E85" s="1" t="str">
        <f t="shared" si="6"/>
        <v/>
      </c>
      <c r="F85" s="1">
        <f t="shared" si="6"/>
        <v>0</v>
      </c>
      <c r="H85">
        <f t="shared" si="5"/>
        <v>0</v>
      </c>
    </row>
    <row r="86" spans="1:8" hidden="1" x14ac:dyDescent="0.25">
      <c r="A86" t="s">
        <v>331</v>
      </c>
      <c r="B86" t="s">
        <v>114</v>
      </c>
      <c r="D86">
        <v>14</v>
      </c>
      <c r="E86" s="1">
        <f t="shared" si="6"/>
        <v>0</v>
      </c>
      <c r="F86" s="1" t="str">
        <f t="shared" si="6"/>
        <v/>
      </c>
      <c r="H86">
        <f t="shared" si="5"/>
        <v>0</v>
      </c>
    </row>
    <row r="87" spans="1:8" x14ac:dyDescent="0.25">
      <c r="A87" t="s">
        <v>332</v>
      </c>
      <c r="B87" t="s">
        <v>114</v>
      </c>
      <c r="D87">
        <v>15</v>
      </c>
      <c r="E87" s="1" t="str">
        <f t="shared" si="6"/>
        <v/>
      </c>
      <c r="F87" s="1">
        <f t="shared" si="6"/>
        <v>0</v>
      </c>
      <c r="H87">
        <f t="shared" si="5"/>
        <v>0</v>
      </c>
    </row>
    <row r="88" spans="1:8" x14ac:dyDescent="0.25">
      <c r="A88" t="s">
        <v>333</v>
      </c>
      <c r="B88" t="s">
        <v>114</v>
      </c>
      <c r="D88">
        <v>15</v>
      </c>
      <c r="E88" s="1" t="str">
        <f t="shared" si="6"/>
        <v/>
      </c>
      <c r="F88" s="1">
        <f t="shared" si="6"/>
        <v>0</v>
      </c>
      <c r="H88">
        <f t="shared" si="5"/>
        <v>0</v>
      </c>
    </row>
    <row r="89" spans="1:8" x14ac:dyDescent="0.25">
      <c r="A89" t="s">
        <v>334</v>
      </c>
      <c r="B89" t="s">
        <v>114</v>
      </c>
      <c r="D89">
        <v>15</v>
      </c>
      <c r="E89" s="1" t="str">
        <f t="shared" si="6"/>
        <v/>
      </c>
      <c r="F89" s="1">
        <f t="shared" si="6"/>
        <v>0</v>
      </c>
      <c r="H89">
        <f t="shared" si="5"/>
        <v>0</v>
      </c>
    </row>
    <row r="90" spans="1:8" x14ac:dyDescent="0.25">
      <c r="A90" t="s">
        <v>335</v>
      </c>
      <c r="B90" t="s">
        <v>114</v>
      </c>
      <c r="D90">
        <v>15</v>
      </c>
      <c r="E90" s="1" t="str">
        <f t="shared" si="6"/>
        <v/>
      </c>
      <c r="F90" s="1">
        <f t="shared" si="6"/>
        <v>0</v>
      </c>
      <c r="H90">
        <f t="shared" si="5"/>
        <v>0</v>
      </c>
    </row>
    <row r="91" spans="1:8" x14ac:dyDescent="0.25">
      <c r="A91" t="s">
        <v>336</v>
      </c>
      <c r="B91" t="s">
        <v>114</v>
      </c>
      <c r="D91">
        <v>15</v>
      </c>
      <c r="E91" s="1" t="str">
        <f t="shared" si="6"/>
        <v/>
      </c>
      <c r="F91" s="1">
        <f t="shared" si="6"/>
        <v>0</v>
      </c>
      <c r="H91">
        <f t="shared" si="5"/>
        <v>0</v>
      </c>
    </row>
    <row r="92" spans="1:8" x14ac:dyDescent="0.25">
      <c r="A92" t="s">
        <v>337</v>
      </c>
      <c r="B92" t="s">
        <v>114</v>
      </c>
      <c r="D92">
        <v>15</v>
      </c>
      <c r="E92" s="1" t="str">
        <f t="shared" si="6"/>
        <v/>
      </c>
      <c r="F92" s="1">
        <f t="shared" si="6"/>
        <v>0</v>
      </c>
      <c r="H92">
        <f t="shared" si="5"/>
        <v>0</v>
      </c>
    </row>
    <row r="93" spans="1:8" x14ac:dyDescent="0.25">
      <c r="A93" t="s">
        <v>348</v>
      </c>
      <c r="B93" t="s">
        <v>114</v>
      </c>
      <c r="D93">
        <v>15</v>
      </c>
      <c r="E93" s="1" t="str">
        <f t="shared" si="6"/>
        <v/>
      </c>
      <c r="F93" s="1">
        <f t="shared" si="6"/>
        <v>0</v>
      </c>
      <c r="H93">
        <f t="shared" si="5"/>
        <v>0</v>
      </c>
    </row>
    <row r="94" spans="1:8" x14ac:dyDescent="0.25">
      <c r="A94" t="s">
        <v>338</v>
      </c>
      <c r="B94" t="s">
        <v>114</v>
      </c>
      <c r="D94">
        <v>15</v>
      </c>
      <c r="E94" s="1" t="str">
        <f t="shared" si="6"/>
        <v/>
      </c>
      <c r="F94" s="1">
        <f t="shared" si="6"/>
        <v>0</v>
      </c>
      <c r="H94">
        <f t="shared" si="5"/>
        <v>0</v>
      </c>
    </row>
    <row r="95" spans="1:8" x14ac:dyDescent="0.25">
      <c r="A95" t="s">
        <v>339</v>
      </c>
      <c r="B95" t="s">
        <v>114</v>
      </c>
      <c r="D95">
        <v>15</v>
      </c>
      <c r="E95" s="1" t="str">
        <f t="shared" si="6"/>
        <v/>
      </c>
      <c r="F95" s="1">
        <f t="shared" si="6"/>
        <v>0</v>
      </c>
      <c r="H95">
        <f t="shared" si="5"/>
        <v>0</v>
      </c>
    </row>
    <row r="96" spans="1:8" x14ac:dyDescent="0.25">
      <c r="A96" t="s">
        <v>340</v>
      </c>
      <c r="B96" t="s">
        <v>114</v>
      </c>
      <c r="D96">
        <v>15</v>
      </c>
      <c r="E96" s="1" t="str">
        <f t="shared" si="6"/>
        <v/>
      </c>
      <c r="F96" s="1">
        <f t="shared" si="6"/>
        <v>0</v>
      </c>
      <c r="H96">
        <f t="shared" si="5"/>
        <v>0</v>
      </c>
    </row>
    <row r="97" spans="1:8" hidden="1" x14ac:dyDescent="0.25">
      <c r="A97" t="s">
        <v>341</v>
      </c>
      <c r="B97" t="s">
        <v>114</v>
      </c>
      <c r="D97">
        <v>14</v>
      </c>
      <c r="E97" s="1">
        <f t="shared" si="6"/>
        <v>0</v>
      </c>
      <c r="F97" s="1" t="str">
        <f t="shared" si="6"/>
        <v/>
      </c>
      <c r="H97">
        <f t="shared" si="5"/>
        <v>0</v>
      </c>
    </row>
    <row r="98" spans="1:8" x14ac:dyDescent="0.25">
      <c r="A98" t="s">
        <v>342</v>
      </c>
      <c r="B98" t="s">
        <v>114</v>
      </c>
      <c r="D98">
        <v>15</v>
      </c>
      <c r="E98" s="1" t="str">
        <f t="shared" si="6"/>
        <v/>
      </c>
      <c r="F98" s="1">
        <f t="shared" si="6"/>
        <v>0</v>
      </c>
      <c r="H98">
        <f t="shared" si="5"/>
        <v>0</v>
      </c>
    </row>
    <row r="99" spans="1:8" x14ac:dyDescent="0.25">
      <c r="A99" t="s">
        <v>343</v>
      </c>
      <c r="B99" t="s">
        <v>114</v>
      </c>
      <c r="D99">
        <v>15</v>
      </c>
      <c r="E99" s="1" t="str">
        <f t="shared" si="6"/>
        <v/>
      </c>
      <c r="F99" s="1">
        <f t="shared" si="6"/>
        <v>0</v>
      </c>
      <c r="H99">
        <f t="shared" si="5"/>
        <v>0</v>
      </c>
    </row>
    <row r="100" spans="1:8" x14ac:dyDescent="0.25">
      <c r="A100" s="7" t="s">
        <v>344</v>
      </c>
      <c r="B100" t="s">
        <v>114</v>
      </c>
      <c r="D100">
        <v>15</v>
      </c>
      <c r="E100" s="1" t="str">
        <f t="shared" si="6"/>
        <v/>
      </c>
      <c r="F100" s="1">
        <f t="shared" si="6"/>
        <v>0</v>
      </c>
      <c r="H100">
        <f t="shared" si="5"/>
        <v>0</v>
      </c>
    </row>
    <row r="101" spans="1:8" x14ac:dyDescent="0.25">
      <c r="A101" s="2" t="s">
        <v>345</v>
      </c>
      <c r="B101" t="s">
        <v>114</v>
      </c>
      <c r="D101" t="s">
        <v>102</v>
      </c>
      <c r="E101" s="1" t="str">
        <f t="shared" si="6"/>
        <v/>
      </c>
      <c r="F101" s="1" t="str">
        <f t="shared" si="6"/>
        <v/>
      </c>
      <c r="H101">
        <f t="shared" si="5"/>
        <v>0</v>
      </c>
    </row>
    <row r="102" spans="1:8" x14ac:dyDescent="0.25">
      <c r="A102" t="s">
        <v>346</v>
      </c>
      <c r="B102" t="s">
        <v>114</v>
      </c>
      <c r="D102">
        <v>15</v>
      </c>
      <c r="E102" s="1" t="str">
        <f t="shared" si="6"/>
        <v/>
      </c>
      <c r="F102" s="1">
        <f t="shared" si="6"/>
        <v>0</v>
      </c>
      <c r="H102">
        <f t="shared" si="5"/>
        <v>0</v>
      </c>
    </row>
    <row r="103" spans="1:8" x14ac:dyDescent="0.25">
      <c r="A103" t="s">
        <v>347</v>
      </c>
      <c r="B103" t="s">
        <v>114</v>
      </c>
      <c r="D103">
        <v>15</v>
      </c>
      <c r="E103" s="1" t="str">
        <f t="shared" si="6"/>
        <v/>
      </c>
      <c r="F103" s="1">
        <f t="shared" si="6"/>
        <v>0</v>
      </c>
      <c r="H103">
        <f t="shared" si="5"/>
        <v>0</v>
      </c>
    </row>
    <row r="104" spans="1:8" x14ac:dyDescent="0.25">
      <c r="C104" s="1">
        <f>SUM(C2:C103)</f>
        <v>830639</v>
      </c>
      <c r="E104" s="1">
        <f>SUM(E3:E103)</f>
        <v>44010</v>
      </c>
      <c r="F104" s="1">
        <f>SUM(F3:F103)</f>
        <v>786629</v>
      </c>
      <c r="H104" s="1">
        <f>SUM(H3:H103)</f>
        <v>0</v>
      </c>
    </row>
    <row r="105" spans="1:8" x14ac:dyDescent="0.25">
      <c r="C105" t="str">
        <f>IF(C104=A1,"GOOD!")</f>
        <v>GOOD!</v>
      </c>
      <c r="E105" s="1" t="str">
        <f>IF(SUM(E104:F104)=A1,"GOOD!")</f>
        <v>GOOD!</v>
      </c>
    </row>
  </sheetData>
  <autoFilter ref="A2:F105">
    <filterColumn colId="3">
      <filters blank="1">
        <filter val="14,15"/>
        <filter val="15"/>
      </filters>
    </filterColumn>
  </autoFilter>
  <mergeCells count="6">
    <mergeCell ref="V1:X1"/>
    <mergeCell ref="Z1:AB1"/>
    <mergeCell ref="J1:L1"/>
    <mergeCell ref="N1:P1"/>
    <mergeCell ref="J42:L42"/>
    <mergeCell ref="R1:T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workbookViewId="0">
      <selection activeCell="A2" sqref="A2:F22"/>
    </sheetView>
  </sheetViews>
  <sheetFormatPr defaultRowHeight="15" x14ac:dyDescent="0.25"/>
  <cols>
    <col min="1" max="1" width="22" bestFit="1" customWidth="1"/>
    <col min="2" max="2" width="9.5703125" bestFit="1" customWidth="1"/>
    <col min="3" max="3" width="10.7109375" bestFit="1" customWidth="1"/>
    <col min="4" max="4" width="7.28515625" bestFit="1" customWidth="1"/>
    <col min="5" max="6" width="19.140625" bestFit="1" customWidth="1"/>
    <col min="7" max="7" width="6" bestFit="1" customWidth="1"/>
    <col min="10" max="10" width="16.140625" style="4" bestFit="1" customWidth="1"/>
    <col min="11" max="11" width="10.7109375" bestFit="1" customWidth="1"/>
  </cols>
  <sheetData>
    <row r="1" spans="1:12" x14ac:dyDescent="0.25">
      <c r="A1" s="1">
        <f>Sheet1!B39</f>
        <v>44223</v>
      </c>
      <c r="E1">
        <v>2</v>
      </c>
      <c r="F1">
        <v>9</v>
      </c>
      <c r="J1" s="42" t="s">
        <v>1030</v>
      </c>
      <c r="K1" s="42"/>
      <c r="L1" s="42"/>
    </row>
    <row r="2" spans="1:12" x14ac:dyDescent="0.25">
      <c r="A2" s="13" t="s">
        <v>108</v>
      </c>
      <c r="B2" s="13" t="s">
        <v>109</v>
      </c>
      <c r="C2" s="14" t="s">
        <v>98</v>
      </c>
      <c r="D2" s="14" t="s">
        <v>110</v>
      </c>
      <c r="E2" s="13" t="s">
        <v>874</v>
      </c>
      <c r="F2" s="13" t="s">
        <v>879</v>
      </c>
      <c r="J2" s="4" t="s">
        <v>224</v>
      </c>
      <c r="K2" t="s">
        <v>98</v>
      </c>
      <c r="L2" t="s">
        <v>110</v>
      </c>
    </row>
    <row r="3" spans="1:12" x14ac:dyDescent="0.25">
      <c r="A3" t="s">
        <v>1022</v>
      </c>
      <c r="B3" t="s">
        <v>112</v>
      </c>
      <c r="C3">
        <v>161</v>
      </c>
      <c r="D3" s="1">
        <v>9</v>
      </c>
      <c r="E3" s="1" t="str">
        <f t="shared" ref="E3:F18" si="0">IF($D3=E$1,$C3,"")</f>
        <v/>
      </c>
      <c r="F3" s="1">
        <f t="shared" si="0"/>
        <v>161</v>
      </c>
      <c r="H3">
        <f>G3-C3</f>
        <v>-161</v>
      </c>
      <c r="J3" s="4">
        <v>390759764021036</v>
      </c>
      <c r="K3">
        <v>0</v>
      </c>
      <c r="L3">
        <v>2</v>
      </c>
    </row>
    <row r="4" spans="1:12" x14ac:dyDescent="0.25">
      <c r="A4" t="s">
        <v>1009</v>
      </c>
      <c r="B4" t="s">
        <v>112</v>
      </c>
      <c r="C4">
        <v>3151</v>
      </c>
      <c r="D4">
        <v>9</v>
      </c>
      <c r="E4" s="1" t="str">
        <f t="shared" si="0"/>
        <v/>
      </c>
      <c r="F4" s="1">
        <f t="shared" si="0"/>
        <v>3151</v>
      </c>
      <c r="H4">
        <f t="shared" ref="H4:H27" si="1">G4-C4</f>
        <v>-3151</v>
      </c>
      <c r="J4" s="4">
        <v>390759764021042</v>
      </c>
      <c r="K4">
        <v>0</v>
      </c>
      <c r="L4">
        <v>2</v>
      </c>
    </row>
    <row r="5" spans="1:12" x14ac:dyDescent="0.25">
      <c r="A5" t="s">
        <v>1010</v>
      </c>
      <c r="B5" t="s">
        <v>112</v>
      </c>
      <c r="C5">
        <v>810</v>
      </c>
      <c r="D5">
        <v>2</v>
      </c>
      <c r="E5" s="1">
        <f t="shared" si="0"/>
        <v>810</v>
      </c>
      <c r="F5" s="1" t="str">
        <f t="shared" si="0"/>
        <v/>
      </c>
      <c r="H5">
        <f t="shared" si="1"/>
        <v>-810</v>
      </c>
      <c r="J5" s="4">
        <v>390759764021043</v>
      </c>
      <c r="K5">
        <v>64</v>
      </c>
      <c r="L5">
        <v>2</v>
      </c>
    </row>
    <row r="6" spans="1:12" x14ac:dyDescent="0.25">
      <c r="A6" t="s">
        <v>1011</v>
      </c>
      <c r="B6" t="s">
        <v>112</v>
      </c>
      <c r="C6">
        <v>183</v>
      </c>
      <c r="D6">
        <v>2</v>
      </c>
      <c r="E6" s="1">
        <f t="shared" si="0"/>
        <v>183</v>
      </c>
      <c r="F6" s="1" t="str">
        <f t="shared" si="0"/>
        <v/>
      </c>
      <c r="H6">
        <f t="shared" si="1"/>
        <v>-183</v>
      </c>
      <c r="J6" s="4">
        <v>390759767002010</v>
      </c>
      <c r="K6">
        <v>98</v>
      </c>
      <c r="L6">
        <v>2</v>
      </c>
    </row>
    <row r="7" spans="1:12" x14ac:dyDescent="0.25">
      <c r="A7" t="s">
        <v>1012</v>
      </c>
      <c r="B7" t="s">
        <v>112</v>
      </c>
      <c r="C7">
        <v>371</v>
      </c>
      <c r="D7">
        <v>2</v>
      </c>
      <c r="E7" s="1">
        <f t="shared" si="0"/>
        <v>371</v>
      </c>
      <c r="F7" s="1" t="str">
        <f t="shared" si="0"/>
        <v/>
      </c>
      <c r="H7">
        <f t="shared" si="1"/>
        <v>-371</v>
      </c>
      <c r="J7" s="4">
        <v>390759764021065</v>
      </c>
      <c r="K7">
        <v>34</v>
      </c>
      <c r="L7">
        <v>2</v>
      </c>
    </row>
    <row r="8" spans="1:12" x14ac:dyDescent="0.25">
      <c r="A8" t="s">
        <v>1013</v>
      </c>
      <c r="B8" t="s">
        <v>112</v>
      </c>
      <c r="C8">
        <v>240</v>
      </c>
      <c r="D8">
        <v>2</v>
      </c>
      <c r="E8" s="1">
        <f t="shared" si="0"/>
        <v>240</v>
      </c>
      <c r="F8" s="1" t="str">
        <f t="shared" si="0"/>
        <v/>
      </c>
      <c r="H8">
        <f t="shared" si="1"/>
        <v>-240</v>
      </c>
      <c r="J8" s="4">
        <v>390759765003000</v>
      </c>
      <c r="K8">
        <v>0</v>
      </c>
      <c r="L8">
        <v>2</v>
      </c>
    </row>
    <row r="9" spans="1:12" x14ac:dyDescent="0.25">
      <c r="A9" t="s">
        <v>1014</v>
      </c>
      <c r="B9" t="s">
        <v>112</v>
      </c>
      <c r="C9">
        <v>72</v>
      </c>
      <c r="D9">
        <v>2</v>
      </c>
      <c r="E9" s="1">
        <f t="shared" si="0"/>
        <v>72</v>
      </c>
      <c r="F9" s="1" t="str">
        <f t="shared" si="0"/>
        <v/>
      </c>
      <c r="H9">
        <f t="shared" si="1"/>
        <v>-72</v>
      </c>
      <c r="J9" s="4">
        <v>390759767003021</v>
      </c>
      <c r="K9">
        <v>5</v>
      </c>
      <c r="L9">
        <v>2</v>
      </c>
    </row>
    <row r="10" spans="1:12" x14ac:dyDescent="0.25">
      <c r="A10" t="s">
        <v>631</v>
      </c>
      <c r="B10" t="s">
        <v>113</v>
      </c>
      <c r="C10">
        <v>4546</v>
      </c>
      <c r="D10">
        <v>9</v>
      </c>
      <c r="E10" s="1" t="str">
        <f t="shared" si="0"/>
        <v/>
      </c>
      <c r="F10" s="1">
        <f t="shared" si="0"/>
        <v>4546</v>
      </c>
      <c r="G10">
        <v>4546</v>
      </c>
      <c r="H10">
        <f t="shared" si="1"/>
        <v>0</v>
      </c>
      <c r="J10" s="4">
        <v>390759765003002</v>
      </c>
      <c r="K10">
        <v>21</v>
      </c>
      <c r="L10">
        <v>2</v>
      </c>
    </row>
    <row r="11" spans="1:12" x14ac:dyDescent="0.25">
      <c r="A11" t="s">
        <v>35</v>
      </c>
      <c r="B11" t="s">
        <v>113</v>
      </c>
      <c r="C11">
        <v>4161</v>
      </c>
      <c r="D11">
        <v>9</v>
      </c>
      <c r="E11" s="1" t="str">
        <f t="shared" si="0"/>
        <v/>
      </c>
      <c r="F11" s="1">
        <f t="shared" si="0"/>
        <v>4161</v>
      </c>
      <c r="G11">
        <v>4322</v>
      </c>
      <c r="H11">
        <f t="shared" si="1"/>
        <v>161</v>
      </c>
      <c r="I11" t="s">
        <v>1029</v>
      </c>
      <c r="J11" s="4">
        <v>390759765003001</v>
      </c>
      <c r="K11">
        <v>6</v>
      </c>
      <c r="L11">
        <v>2</v>
      </c>
    </row>
    <row r="12" spans="1:12" x14ac:dyDescent="0.25">
      <c r="A12" s="2" t="s">
        <v>1015</v>
      </c>
      <c r="B12" t="s">
        <v>113</v>
      </c>
      <c r="C12">
        <v>2719</v>
      </c>
      <c r="D12" t="s">
        <v>1008</v>
      </c>
      <c r="E12" s="1">
        <f>K96</f>
        <v>503</v>
      </c>
      <c r="F12" s="1">
        <f>K97</f>
        <v>2216</v>
      </c>
      <c r="G12">
        <v>5870</v>
      </c>
      <c r="H12">
        <f t="shared" si="1"/>
        <v>3151</v>
      </c>
      <c r="I12" t="s">
        <v>1023</v>
      </c>
      <c r="J12" s="4">
        <v>390759767003024</v>
      </c>
      <c r="K12">
        <v>7</v>
      </c>
      <c r="L12">
        <v>2</v>
      </c>
    </row>
    <row r="13" spans="1:12" x14ac:dyDescent="0.25">
      <c r="A13" t="s">
        <v>1010</v>
      </c>
      <c r="B13" t="s">
        <v>113</v>
      </c>
      <c r="C13">
        <v>1084</v>
      </c>
      <c r="D13">
        <v>2</v>
      </c>
      <c r="E13" s="1">
        <f t="shared" si="0"/>
        <v>1084</v>
      </c>
      <c r="F13" s="1" t="str">
        <f t="shared" si="0"/>
        <v/>
      </c>
      <c r="G13">
        <v>1894</v>
      </c>
      <c r="H13">
        <f t="shared" si="1"/>
        <v>810</v>
      </c>
      <c r="I13" t="s">
        <v>1027</v>
      </c>
      <c r="J13" s="4">
        <v>390759767003022</v>
      </c>
      <c r="K13">
        <v>53</v>
      </c>
      <c r="L13">
        <v>2</v>
      </c>
    </row>
    <row r="14" spans="1:12" x14ac:dyDescent="0.25">
      <c r="A14" t="s">
        <v>59</v>
      </c>
      <c r="B14" t="s">
        <v>113</v>
      </c>
      <c r="C14">
        <v>1100</v>
      </c>
      <c r="D14">
        <v>2</v>
      </c>
      <c r="E14" s="1">
        <f t="shared" si="0"/>
        <v>1100</v>
      </c>
      <c r="F14" s="1" t="str">
        <f t="shared" si="0"/>
        <v/>
      </c>
      <c r="G14">
        <v>1144</v>
      </c>
      <c r="H14">
        <f t="shared" si="1"/>
        <v>44</v>
      </c>
      <c r="I14" t="s">
        <v>1024</v>
      </c>
      <c r="J14" s="4">
        <v>390759767003035</v>
      </c>
      <c r="K14">
        <v>72</v>
      </c>
      <c r="L14">
        <v>2</v>
      </c>
    </row>
    <row r="15" spans="1:12" x14ac:dyDescent="0.25">
      <c r="A15" t="s">
        <v>1016</v>
      </c>
      <c r="B15" t="s">
        <v>113</v>
      </c>
      <c r="C15">
        <v>3222</v>
      </c>
      <c r="D15">
        <v>9</v>
      </c>
      <c r="E15" s="1" t="str">
        <f t="shared" si="0"/>
        <v/>
      </c>
      <c r="F15" s="1">
        <f t="shared" si="0"/>
        <v>3222</v>
      </c>
      <c r="G15">
        <v>3222</v>
      </c>
      <c r="H15">
        <f t="shared" si="1"/>
        <v>0</v>
      </c>
      <c r="J15" s="4">
        <v>390759767003017</v>
      </c>
      <c r="K15">
        <v>45</v>
      </c>
      <c r="L15">
        <v>2</v>
      </c>
    </row>
    <row r="16" spans="1:12" x14ac:dyDescent="0.25">
      <c r="A16" t="s">
        <v>70</v>
      </c>
      <c r="B16" t="s">
        <v>113</v>
      </c>
      <c r="C16">
        <v>1605</v>
      </c>
      <c r="D16">
        <v>2</v>
      </c>
      <c r="E16" s="1">
        <f t="shared" si="0"/>
        <v>1605</v>
      </c>
      <c r="F16" s="1" t="str">
        <f t="shared" si="0"/>
        <v/>
      </c>
      <c r="G16">
        <v>1605</v>
      </c>
      <c r="H16">
        <f t="shared" si="1"/>
        <v>0</v>
      </c>
      <c r="J16" s="4">
        <v>390759767003039</v>
      </c>
      <c r="K16">
        <v>7</v>
      </c>
      <c r="L16">
        <v>2</v>
      </c>
    </row>
    <row r="17" spans="1:12" x14ac:dyDescent="0.25">
      <c r="A17" t="s">
        <v>1017</v>
      </c>
      <c r="B17" t="s">
        <v>113</v>
      </c>
      <c r="C17">
        <v>4564</v>
      </c>
      <c r="D17">
        <v>9</v>
      </c>
      <c r="E17" s="1" t="str">
        <f t="shared" si="0"/>
        <v/>
      </c>
      <c r="F17" s="1">
        <f t="shared" si="0"/>
        <v>4564</v>
      </c>
      <c r="G17">
        <v>4564</v>
      </c>
      <c r="H17">
        <f t="shared" si="1"/>
        <v>0</v>
      </c>
      <c r="J17" s="4">
        <v>390759766001006</v>
      </c>
      <c r="K17">
        <v>10</v>
      </c>
      <c r="L17">
        <v>2</v>
      </c>
    </row>
    <row r="18" spans="1:12" x14ac:dyDescent="0.25">
      <c r="A18" t="s">
        <v>202</v>
      </c>
      <c r="B18" t="s">
        <v>113</v>
      </c>
      <c r="C18">
        <v>2725</v>
      </c>
      <c r="D18">
        <v>2</v>
      </c>
      <c r="E18" s="1">
        <f t="shared" si="0"/>
        <v>2725</v>
      </c>
      <c r="F18" s="1" t="str">
        <f t="shared" si="0"/>
        <v/>
      </c>
      <c r="G18">
        <v>3096</v>
      </c>
      <c r="H18">
        <f t="shared" si="1"/>
        <v>371</v>
      </c>
      <c r="I18" t="s">
        <v>1025</v>
      </c>
      <c r="J18" s="4">
        <v>390759767003034</v>
      </c>
      <c r="K18">
        <v>17</v>
      </c>
      <c r="L18">
        <v>2</v>
      </c>
    </row>
    <row r="19" spans="1:12" x14ac:dyDescent="0.25">
      <c r="A19" t="s">
        <v>82</v>
      </c>
      <c r="B19" t="s">
        <v>113</v>
      </c>
      <c r="C19">
        <v>953</v>
      </c>
      <c r="D19">
        <v>2</v>
      </c>
      <c r="E19" s="1">
        <f t="shared" ref="E19:F27" si="2">IF($D19=E$1,$C19,"")</f>
        <v>953</v>
      </c>
      <c r="F19" s="1" t="str">
        <f t="shared" si="2"/>
        <v/>
      </c>
      <c r="G19">
        <v>1193</v>
      </c>
      <c r="H19">
        <f t="shared" si="1"/>
        <v>240</v>
      </c>
      <c r="I19" t="s">
        <v>1028</v>
      </c>
      <c r="J19" s="4">
        <v>390759766001005</v>
      </c>
      <c r="K19">
        <v>38</v>
      </c>
      <c r="L19">
        <v>2</v>
      </c>
    </row>
    <row r="20" spans="1:12" x14ac:dyDescent="0.25">
      <c r="A20" t="s">
        <v>1018</v>
      </c>
      <c r="B20" t="s">
        <v>113</v>
      </c>
      <c r="C20">
        <v>2415</v>
      </c>
      <c r="D20">
        <v>2</v>
      </c>
      <c r="E20" s="1">
        <f t="shared" si="2"/>
        <v>2415</v>
      </c>
      <c r="F20" s="1" t="str">
        <f t="shared" si="2"/>
        <v/>
      </c>
      <c r="G20">
        <v>2415</v>
      </c>
      <c r="H20">
        <f t="shared" si="1"/>
        <v>0</v>
      </c>
      <c r="J20" s="4">
        <v>390759767003033</v>
      </c>
      <c r="K20">
        <v>26</v>
      </c>
      <c r="L20">
        <v>2</v>
      </c>
    </row>
    <row r="21" spans="1:12" x14ac:dyDescent="0.25">
      <c r="A21" t="s">
        <v>695</v>
      </c>
      <c r="B21" t="s">
        <v>113</v>
      </c>
      <c r="C21">
        <v>4685</v>
      </c>
      <c r="D21">
        <v>9</v>
      </c>
      <c r="E21" s="1" t="str">
        <f t="shared" si="2"/>
        <v/>
      </c>
      <c r="F21" s="1">
        <f t="shared" si="2"/>
        <v>4685</v>
      </c>
      <c r="G21">
        <v>4685</v>
      </c>
      <c r="H21">
        <f t="shared" si="1"/>
        <v>0</v>
      </c>
      <c r="J21" s="4">
        <v>390759765003005</v>
      </c>
      <c r="K21">
        <v>0</v>
      </c>
      <c r="L21">
        <v>2</v>
      </c>
    </row>
    <row r="22" spans="1:12" x14ac:dyDescent="0.25">
      <c r="A22" t="s">
        <v>1019</v>
      </c>
      <c r="B22" t="s">
        <v>113</v>
      </c>
      <c r="C22">
        <v>3992</v>
      </c>
      <c r="D22">
        <v>9</v>
      </c>
      <c r="E22" s="1" t="str">
        <f t="shared" si="2"/>
        <v/>
      </c>
      <c r="F22" s="1">
        <f t="shared" si="2"/>
        <v>3992</v>
      </c>
      <c r="G22">
        <v>3992</v>
      </c>
      <c r="H22">
        <f t="shared" si="1"/>
        <v>0</v>
      </c>
      <c r="J22" s="4">
        <v>390759764022058</v>
      </c>
      <c r="K22">
        <v>11</v>
      </c>
      <c r="L22">
        <v>9</v>
      </c>
    </row>
    <row r="23" spans="1:12" x14ac:dyDescent="0.25">
      <c r="A23" t="s">
        <v>93</v>
      </c>
      <c r="B23" t="s">
        <v>113</v>
      </c>
      <c r="C23">
        <v>1464</v>
      </c>
      <c r="D23">
        <v>2</v>
      </c>
      <c r="E23" s="1">
        <f t="shared" si="2"/>
        <v>1464</v>
      </c>
      <c r="F23" s="1" t="str">
        <f t="shared" si="2"/>
        <v/>
      </c>
      <c r="G23">
        <v>1675</v>
      </c>
      <c r="H23">
        <f t="shared" si="1"/>
        <v>211</v>
      </c>
      <c r="I23" t="s">
        <v>1026</v>
      </c>
      <c r="J23" s="4">
        <v>390759764022057</v>
      </c>
      <c r="K23">
        <v>1</v>
      </c>
      <c r="L23">
        <v>9</v>
      </c>
    </row>
    <row r="24" spans="1:12" x14ac:dyDescent="0.25">
      <c r="A24" t="s">
        <v>631</v>
      </c>
      <c r="B24" t="s">
        <v>114</v>
      </c>
      <c r="D24">
        <v>9</v>
      </c>
      <c r="E24" s="1" t="str">
        <f t="shared" si="2"/>
        <v/>
      </c>
      <c r="F24" s="1">
        <f t="shared" si="2"/>
        <v>0</v>
      </c>
      <c r="H24">
        <f t="shared" si="1"/>
        <v>0</v>
      </c>
      <c r="J24" s="4">
        <v>390759764022056</v>
      </c>
      <c r="K24">
        <v>26</v>
      </c>
      <c r="L24">
        <v>9</v>
      </c>
    </row>
    <row r="25" spans="1:12" x14ac:dyDescent="0.25">
      <c r="A25" t="s">
        <v>1020</v>
      </c>
      <c r="B25" t="s">
        <v>114</v>
      </c>
      <c r="D25">
        <v>9</v>
      </c>
      <c r="E25" s="1" t="str">
        <f t="shared" si="2"/>
        <v/>
      </c>
      <c r="F25" s="1">
        <f t="shared" si="2"/>
        <v>0</v>
      </c>
      <c r="H25">
        <f t="shared" si="1"/>
        <v>0</v>
      </c>
      <c r="J25" s="4">
        <v>390759764022055</v>
      </c>
      <c r="K25">
        <v>10</v>
      </c>
      <c r="L25">
        <v>9</v>
      </c>
    </row>
    <row r="26" spans="1:12" x14ac:dyDescent="0.25">
      <c r="A26" t="s">
        <v>1021</v>
      </c>
      <c r="B26" t="s">
        <v>114</v>
      </c>
      <c r="D26">
        <v>9</v>
      </c>
      <c r="E26" s="1" t="str">
        <f t="shared" si="2"/>
        <v/>
      </c>
      <c r="F26" s="1">
        <f t="shared" si="2"/>
        <v>0</v>
      </c>
      <c r="H26">
        <f t="shared" si="1"/>
        <v>0</v>
      </c>
      <c r="J26" s="4">
        <v>390759764022054</v>
      </c>
      <c r="K26">
        <v>48</v>
      </c>
      <c r="L26">
        <v>9</v>
      </c>
    </row>
    <row r="27" spans="1:12" x14ac:dyDescent="0.25">
      <c r="A27" t="s">
        <v>1019</v>
      </c>
      <c r="B27" t="s">
        <v>114</v>
      </c>
      <c r="D27">
        <v>9</v>
      </c>
      <c r="E27" s="1" t="str">
        <f t="shared" si="2"/>
        <v/>
      </c>
      <c r="F27" s="1">
        <f t="shared" si="2"/>
        <v>0</v>
      </c>
      <c r="H27">
        <f t="shared" si="1"/>
        <v>0</v>
      </c>
      <c r="J27" s="4">
        <v>390759764022064</v>
      </c>
      <c r="K27">
        <v>12</v>
      </c>
      <c r="L27">
        <v>9</v>
      </c>
    </row>
    <row r="28" spans="1:12" x14ac:dyDescent="0.25">
      <c r="C28">
        <f>SUM(C3:C27)</f>
        <v>44223</v>
      </c>
      <c r="E28">
        <f>SUM(E3:E27)</f>
        <v>13525</v>
      </c>
      <c r="F28">
        <f>SUM(F3:F27)</f>
        <v>30698</v>
      </c>
      <c r="H28">
        <f>SUM(H3:H27)</f>
        <v>0</v>
      </c>
      <c r="J28" s="4">
        <v>390759764022065</v>
      </c>
      <c r="K28">
        <v>21</v>
      </c>
      <c r="L28">
        <v>9</v>
      </c>
    </row>
    <row r="29" spans="1:12" x14ac:dyDescent="0.25">
      <c r="C29" t="str">
        <f>IF(C28=A1,"GOOD!")</f>
        <v>GOOD!</v>
      </c>
      <c r="E29" t="str">
        <f>IF(SUM(E28:F28)=A1,"GOOD!")</f>
        <v>GOOD!</v>
      </c>
      <c r="J29" s="4">
        <v>390759764022063</v>
      </c>
      <c r="K29">
        <v>16</v>
      </c>
      <c r="L29">
        <v>9</v>
      </c>
    </row>
    <row r="30" spans="1:12" x14ac:dyDescent="0.25">
      <c r="J30" s="4">
        <v>390759764022062</v>
      </c>
      <c r="K30">
        <v>0</v>
      </c>
      <c r="L30">
        <v>9</v>
      </c>
    </row>
    <row r="31" spans="1:12" x14ac:dyDescent="0.25">
      <c r="J31" s="4">
        <v>390759764022061</v>
      </c>
      <c r="K31">
        <v>0</v>
      </c>
      <c r="L31">
        <v>9</v>
      </c>
    </row>
    <row r="32" spans="1:12" x14ac:dyDescent="0.25">
      <c r="J32" s="4">
        <v>390759767002009</v>
      </c>
      <c r="K32">
        <v>6</v>
      </c>
      <c r="L32">
        <v>9</v>
      </c>
    </row>
    <row r="33" spans="10:12" x14ac:dyDescent="0.25">
      <c r="J33" s="4">
        <v>390759767002002</v>
      </c>
      <c r="K33">
        <v>23</v>
      </c>
      <c r="L33">
        <v>9</v>
      </c>
    </row>
    <row r="34" spans="10:12" x14ac:dyDescent="0.25">
      <c r="J34" s="4">
        <v>390759767002003</v>
      </c>
      <c r="K34">
        <v>4</v>
      </c>
      <c r="L34">
        <v>9</v>
      </c>
    </row>
    <row r="35" spans="10:12" x14ac:dyDescent="0.25">
      <c r="J35" s="4">
        <v>390759767002004</v>
      </c>
      <c r="K35">
        <v>18</v>
      </c>
      <c r="L35">
        <v>9</v>
      </c>
    </row>
    <row r="36" spans="10:12" x14ac:dyDescent="0.25">
      <c r="J36" s="4">
        <v>390759767002005</v>
      </c>
      <c r="K36">
        <v>17</v>
      </c>
      <c r="L36">
        <v>9</v>
      </c>
    </row>
    <row r="37" spans="10:12" x14ac:dyDescent="0.25">
      <c r="J37" s="4">
        <v>390759767003025</v>
      </c>
      <c r="K37">
        <v>0</v>
      </c>
      <c r="L37">
        <v>9</v>
      </c>
    </row>
    <row r="38" spans="10:12" x14ac:dyDescent="0.25">
      <c r="J38" s="4">
        <v>390759767003019</v>
      </c>
      <c r="K38">
        <v>0</v>
      </c>
      <c r="L38">
        <v>9</v>
      </c>
    </row>
    <row r="39" spans="10:12" x14ac:dyDescent="0.25">
      <c r="J39" s="4">
        <v>390759767002011</v>
      </c>
      <c r="K39">
        <v>9</v>
      </c>
      <c r="L39">
        <v>9</v>
      </c>
    </row>
    <row r="40" spans="10:12" x14ac:dyDescent="0.25">
      <c r="J40" s="4">
        <v>390759767002008</v>
      </c>
      <c r="K40">
        <v>40</v>
      </c>
      <c r="L40">
        <v>9</v>
      </c>
    </row>
    <row r="41" spans="10:12" x14ac:dyDescent="0.25">
      <c r="J41" s="4">
        <v>390759767002007</v>
      </c>
      <c r="K41">
        <v>52</v>
      </c>
      <c r="L41">
        <v>9</v>
      </c>
    </row>
    <row r="42" spans="10:12" x14ac:dyDescent="0.25">
      <c r="J42" s="4">
        <v>390759767002006</v>
      </c>
      <c r="K42">
        <v>0</v>
      </c>
      <c r="L42">
        <v>9</v>
      </c>
    </row>
    <row r="43" spans="10:12" x14ac:dyDescent="0.25">
      <c r="J43" s="4">
        <v>390759767003020</v>
      </c>
      <c r="K43">
        <v>2</v>
      </c>
      <c r="L43">
        <v>9</v>
      </c>
    </row>
    <row r="44" spans="10:12" x14ac:dyDescent="0.25">
      <c r="J44" s="4">
        <v>390759764022060</v>
      </c>
      <c r="K44">
        <v>53</v>
      </c>
      <c r="L44">
        <v>9</v>
      </c>
    </row>
    <row r="45" spans="10:12" x14ac:dyDescent="0.25">
      <c r="J45" s="4">
        <v>390759767002028</v>
      </c>
      <c r="K45">
        <v>0</v>
      </c>
      <c r="L45">
        <v>9</v>
      </c>
    </row>
    <row r="46" spans="10:12" x14ac:dyDescent="0.25">
      <c r="J46" s="4">
        <v>390759767002027</v>
      </c>
      <c r="K46">
        <v>10</v>
      </c>
      <c r="L46">
        <v>9</v>
      </c>
    </row>
    <row r="47" spans="10:12" x14ac:dyDescent="0.25">
      <c r="J47" s="4">
        <v>390759767002031</v>
      </c>
      <c r="K47">
        <v>0</v>
      </c>
      <c r="L47">
        <v>9</v>
      </c>
    </row>
    <row r="48" spans="10:12" x14ac:dyDescent="0.25">
      <c r="J48" s="4">
        <v>390759767003015</v>
      </c>
      <c r="K48">
        <v>10</v>
      </c>
      <c r="L48">
        <v>9</v>
      </c>
    </row>
    <row r="49" spans="10:12" x14ac:dyDescent="0.25">
      <c r="J49" s="4">
        <v>390759767003013</v>
      </c>
      <c r="K49">
        <v>74</v>
      </c>
      <c r="L49">
        <v>9</v>
      </c>
    </row>
    <row r="50" spans="10:12" x14ac:dyDescent="0.25">
      <c r="J50" s="4">
        <v>390759767003012</v>
      </c>
      <c r="K50">
        <v>26</v>
      </c>
      <c r="L50">
        <v>9</v>
      </c>
    </row>
    <row r="51" spans="10:12" x14ac:dyDescent="0.25">
      <c r="J51" s="4">
        <v>390759767003043</v>
      </c>
      <c r="K51">
        <v>0</v>
      </c>
      <c r="L51">
        <v>9</v>
      </c>
    </row>
    <row r="52" spans="10:12" x14ac:dyDescent="0.25">
      <c r="J52" s="4">
        <v>390759767003042</v>
      </c>
      <c r="K52">
        <v>11</v>
      </c>
      <c r="L52">
        <v>9</v>
      </c>
    </row>
    <row r="53" spans="10:12" x14ac:dyDescent="0.25">
      <c r="J53" s="4">
        <v>390759767003027</v>
      </c>
      <c r="K53">
        <v>47</v>
      </c>
      <c r="L53">
        <v>9</v>
      </c>
    </row>
    <row r="54" spans="10:12" x14ac:dyDescent="0.25">
      <c r="J54" s="4">
        <v>390759767003026</v>
      </c>
      <c r="K54">
        <v>0</v>
      </c>
      <c r="L54">
        <v>9</v>
      </c>
    </row>
    <row r="55" spans="10:12" x14ac:dyDescent="0.25">
      <c r="J55" s="4">
        <v>390759767003028</v>
      </c>
      <c r="K55">
        <v>0</v>
      </c>
      <c r="L55">
        <v>9</v>
      </c>
    </row>
    <row r="56" spans="10:12" x14ac:dyDescent="0.25">
      <c r="J56" s="4">
        <v>390759767004030</v>
      </c>
      <c r="K56">
        <v>44</v>
      </c>
      <c r="L56">
        <v>9</v>
      </c>
    </row>
    <row r="57" spans="10:12" x14ac:dyDescent="0.25">
      <c r="J57" s="4">
        <v>390759767004027</v>
      </c>
      <c r="K57">
        <v>0</v>
      </c>
      <c r="L57">
        <v>9</v>
      </c>
    </row>
    <row r="58" spans="10:12" x14ac:dyDescent="0.25">
      <c r="J58" s="4">
        <v>390759767004026</v>
      </c>
      <c r="K58">
        <v>34</v>
      </c>
      <c r="L58">
        <v>9</v>
      </c>
    </row>
    <row r="59" spans="10:12" x14ac:dyDescent="0.25">
      <c r="J59" s="4">
        <v>390759768022041</v>
      </c>
      <c r="K59">
        <v>0</v>
      </c>
      <c r="L59">
        <v>9</v>
      </c>
    </row>
    <row r="60" spans="10:12" x14ac:dyDescent="0.25">
      <c r="J60" s="4">
        <v>390759768022039</v>
      </c>
      <c r="K60">
        <v>55</v>
      </c>
      <c r="L60">
        <v>9</v>
      </c>
    </row>
    <row r="61" spans="10:12" x14ac:dyDescent="0.25">
      <c r="J61" s="4">
        <v>390759768022040</v>
      </c>
      <c r="K61">
        <v>0</v>
      </c>
      <c r="L61">
        <v>9</v>
      </c>
    </row>
    <row r="62" spans="10:12" x14ac:dyDescent="0.25">
      <c r="J62" s="4">
        <v>390759768022051</v>
      </c>
      <c r="K62">
        <v>17</v>
      </c>
      <c r="L62">
        <v>9</v>
      </c>
    </row>
    <row r="63" spans="10:12" x14ac:dyDescent="0.25">
      <c r="J63" s="4">
        <v>390759768022038</v>
      </c>
      <c r="K63">
        <v>31</v>
      </c>
      <c r="L63">
        <v>9</v>
      </c>
    </row>
    <row r="64" spans="10:12" x14ac:dyDescent="0.25">
      <c r="J64" s="4">
        <v>390759768022037</v>
      </c>
      <c r="K64">
        <v>4</v>
      </c>
      <c r="L64">
        <v>9</v>
      </c>
    </row>
    <row r="65" spans="10:12" x14ac:dyDescent="0.25">
      <c r="J65" s="4">
        <v>390759768022024</v>
      </c>
      <c r="K65">
        <v>73</v>
      </c>
      <c r="L65">
        <v>9</v>
      </c>
    </row>
    <row r="66" spans="10:12" x14ac:dyDescent="0.25">
      <c r="J66" s="4">
        <v>390759768022042</v>
      </c>
      <c r="K66">
        <v>0</v>
      </c>
      <c r="L66">
        <v>9</v>
      </c>
    </row>
    <row r="67" spans="10:12" x14ac:dyDescent="0.25">
      <c r="J67" s="4">
        <v>390759768022025</v>
      </c>
      <c r="K67">
        <v>90</v>
      </c>
      <c r="L67">
        <v>9</v>
      </c>
    </row>
    <row r="68" spans="10:12" x14ac:dyDescent="0.25">
      <c r="J68" s="4">
        <v>390759767004001</v>
      </c>
      <c r="K68">
        <v>0</v>
      </c>
      <c r="L68">
        <v>9</v>
      </c>
    </row>
    <row r="69" spans="10:12" x14ac:dyDescent="0.25">
      <c r="J69" s="4">
        <v>390759768022026</v>
      </c>
      <c r="K69">
        <v>29</v>
      </c>
      <c r="L69">
        <v>9</v>
      </c>
    </row>
    <row r="70" spans="10:12" x14ac:dyDescent="0.25">
      <c r="J70" s="4">
        <v>390759768022027</v>
      </c>
      <c r="K70">
        <v>0</v>
      </c>
      <c r="L70">
        <v>9</v>
      </c>
    </row>
    <row r="71" spans="10:12" x14ac:dyDescent="0.25">
      <c r="J71" s="4">
        <v>390759767004000</v>
      </c>
      <c r="K71">
        <v>219</v>
      </c>
      <c r="L71">
        <v>9</v>
      </c>
    </row>
    <row r="72" spans="10:12" x14ac:dyDescent="0.25">
      <c r="J72" s="4">
        <v>390759767004002</v>
      </c>
      <c r="K72">
        <v>0</v>
      </c>
      <c r="L72">
        <v>9</v>
      </c>
    </row>
    <row r="73" spans="10:12" x14ac:dyDescent="0.25">
      <c r="J73" s="4">
        <v>390759767004020</v>
      </c>
      <c r="K73">
        <v>5</v>
      </c>
      <c r="L73">
        <v>9</v>
      </c>
    </row>
    <row r="74" spans="10:12" x14ac:dyDescent="0.25">
      <c r="J74" s="4">
        <v>390759764032050</v>
      </c>
      <c r="K74">
        <v>177</v>
      </c>
      <c r="L74">
        <v>9</v>
      </c>
    </row>
    <row r="75" spans="10:12" x14ac:dyDescent="0.25">
      <c r="J75" s="4">
        <v>390759767001010</v>
      </c>
      <c r="K75">
        <v>14</v>
      </c>
      <c r="L75">
        <v>9</v>
      </c>
    </row>
    <row r="76" spans="10:12" x14ac:dyDescent="0.25">
      <c r="J76" s="4">
        <v>390759767001009</v>
      </c>
      <c r="K76">
        <v>37</v>
      </c>
      <c r="L76">
        <v>9</v>
      </c>
    </row>
    <row r="77" spans="10:12" x14ac:dyDescent="0.25">
      <c r="J77" s="4">
        <v>390759767001005</v>
      </c>
      <c r="K77">
        <v>23</v>
      </c>
      <c r="L77">
        <v>9</v>
      </c>
    </row>
    <row r="78" spans="10:12" x14ac:dyDescent="0.25">
      <c r="J78" s="4">
        <v>390759767001006</v>
      </c>
      <c r="K78">
        <v>21</v>
      </c>
      <c r="L78">
        <v>9</v>
      </c>
    </row>
    <row r="79" spans="10:12" x14ac:dyDescent="0.25">
      <c r="J79" s="4">
        <v>390759767001008</v>
      </c>
      <c r="K79">
        <v>45</v>
      </c>
      <c r="L79">
        <v>9</v>
      </c>
    </row>
    <row r="80" spans="10:12" x14ac:dyDescent="0.25">
      <c r="J80" s="4">
        <v>390759767001007</v>
      </c>
      <c r="K80">
        <v>2</v>
      </c>
      <c r="L80">
        <v>9</v>
      </c>
    </row>
    <row r="81" spans="10:12" x14ac:dyDescent="0.25">
      <c r="J81" s="4">
        <v>390759764032055</v>
      </c>
      <c r="K81">
        <v>0</v>
      </c>
      <c r="L81">
        <v>9</v>
      </c>
    </row>
    <row r="82" spans="10:12" x14ac:dyDescent="0.25">
      <c r="J82" s="4">
        <v>390759767001004</v>
      </c>
      <c r="K82">
        <v>43</v>
      </c>
      <c r="L82">
        <v>9</v>
      </c>
    </row>
    <row r="83" spans="10:12" x14ac:dyDescent="0.25">
      <c r="J83" s="4">
        <v>390759767001000</v>
      </c>
      <c r="K83">
        <v>36</v>
      </c>
      <c r="L83">
        <v>9</v>
      </c>
    </row>
    <row r="84" spans="10:12" x14ac:dyDescent="0.25">
      <c r="J84" s="4">
        <v>390759764032047</v>
      </c>
      <c r="K84">
        <v>215</v>
      </c>
      <c r="L84">
        <v>9</v>
      </c>
    </row>
    <row r="85" spans="10:12" x14ac:dyDescent="0.25">
      <c r="J85" s="4">
        <v>390759764032037</v>
      </c>
      <c r="K85">
        <v>86</v>
      </c>
      <c r="L85">
        <v>9</v>
      </c>
    </row>
    <row r="86" spans="10:12" x14ac:dyDescent="0.25">
      <c r="J86" s="4">
        <v>390759764032049</v>
      </c>
      <c r="K86">
        <v>32</v>
      </c>
      <c r="L86">
        <v>9</v>
      </c>
    </row>
    <row r="87" spans="10:12" x14ac:dyDescent="0.25">
      <c r="J87" s="4">
        <v>390759767001002</v>
      </c>
      <c r="K87">
        <v>57</v>
      </c>
      <c r="L87">
        <v>9</v>
      </c>
    </row>
    <row r="88" spans="10:12" x14ac:dyDescent="0.25">
      <c r="J88" s="4">
        <v>390759767001001</v>
      </c>
      <c r="K88">
        <v>0</v>
      </c>
      <c r="L88">
        <v>9</v>
      </c>
    </row>
    <row r="89" spans="10:12" x14ac:dyDescent="0.25">
      <c r="J89" s="4">
        <v>390759764032033</v>
      </c>
      <c r="K89">
        <v>188</v>
      </c>
      <c r="L89">
        <v>9</v>
      </c>
    </row>
    <row r="90" spans="10:12" x14ac:dyDescent="0.25">
      <c r="J90" s="4">
        <v>390759764032034</v>
      </c>
      <c r="K90">
        <v>16</v>
      </c>
      <c r="L90">
        <v>9</v>
      </c>
    </row>
    <row r="91" spans="10:12" x14ac:dyDescent="0.25">
      <c r="J91" s="4">
        <v>390759764032031</v>
      </c>
      <c r="K91">
        <v>29</v>
      </c>
      <c r="L91">
        <v>9</v>
      </c>
    </row>
    <row r="92" spans="10:12" x14ac:dyDescent="0.25">
      <c r="J92" s="4">
        <v>390759764032030</v>
      </c>
      <c r="K92">
        <v>14</v>
      </c>
      <c r="L92">
        <v>9</v>
      </c>
    </row>
    <row r="93" spans="10:12" x14ac:dyDescent="0.25">
      <c r="J93" s="4">
        <v>390759764011056</v>
      </c>
      <c r="K93">
        <v>16</v>
      </c>
      <c r="L93">
        <v>9</v>
      </c>
    </row>
    <row r="94" spans="10:12" x14ac:dyDescent="0.25">
      <c r="J94" s="4">
        <v>390759764011058</v>
      </c>
      <c r="K94">
        <v>9</v>
      </c>
      <c r="L94">
        <v>9</v>
      </c>
    </row>
    <row r="95" spans="10:12" x14ac:dyDescent="0.25">
      <c r="J95" s="4">
        <v>390759767001013</v>
      </c>
      <c r="K95">
        <v>8</v>
      </c>
      <c r="L95">
        <v>9</v>
      </c>
    </row>
    <row r="96" spans="10:12" x14ac:dyDescent="0.25">
      <c r="J96" s="4" t="s">
        <v>1031</v>
      </c>
      <c r="K96">
        <f>SUM(K3:K21)</f>
        <v>503</v>
      </c>
    </row>
    <row r="97" spans="10:11" x14ac:dyDescent="0.25">
      <c r="J97" s="4" t="s">
        <v>1032</v>
      </c>
      <c r="K97">
        <f>SUM(K22:K95)</f>
        <v>2216</v>
      </c>
    </row>
  </sheetData>
  <autoFilter ref="A2:F97"/>
  <mergeCells count="1">
    <mergeCell ref="J1:L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workbookViewId="0">
      <selection activeCell="A2" sqref="A2:F25"/>
    </sheetView>
  </sheetViews>
  <sheetFormatPr defaultRowHeight="15" x14ac:dyDescent="0.25"/>
  <cols>
    <col min="1" max="1" width="21.85546875" bestFit="1" customWidth="1"/>
    <col min="2" max="2" width="9.5703125" bestFit="1" customWidth="1"/>
    <col min="3" max="3" width="10.7109375" bestFit="1" customWidth="1"/>
    <col min="4" max="4" width="7.28515625" bestFit="1" customWidth="1"/>
    <col min="5" max="6" width="19.140625" bestFit="1" customWidth="1"/>
    <col min="10" max="10" width="16.140625" style="4" bestFit="1" customWidth="1"/>
  </cols>
  <sheetData>
    <row r="1" spans="1:12" x14ac:dyDescent="0.25">
      <c r="A1" s="1">
        <f>Sheet1!B44</f>
        <v>232603</v>
      </c>
      <c r="E1">
        <v>5</v>
      </c>
      <c r="F1">
        <v>6</v>
      </c>
      <c r="J1" s="42" t="s">
        <v>467</v>
      </c>
      <c r="K1" s="42"/>
      <c r="L1" s="42"/>
    </row>
    <row r="2" spans="1:12" x14ac:dyDescent="0.25">
      <c r="A2" s="34" t="s">
        <v>108</v>
      </c>
      <c r="B2" s="34" t="s">
        <v>109</v>
      </c>
      <c r="C2" s="35" t="s">
        <v>98</v>
      </c>
      <c r="D2" s="35" t="s">
        <v>110</v>
      </c>
      <c r="E2" s="34" t="s">
        <v>873</v>
      </c>
      <c r="F2" s="34" t="s">
        <v>878</v>
      </c>
      <c r="J2" s="4" t="s">
        <v>210</v>
      </c>
      <c r="K2" s="1" t="s">
        <v>98</v>
      </c>
      <c r="L2" s="1" t="s">
        <v>110</v>
      </c>
    </row>
    <row r="3" spans="1:12" x14ac:dyDescent="0.25">
      <c r="A3" s="15" t="s">
        <v>588</v>
      </c>
      <c r="B3" s="15" t="s">
        <v>111</v>
      </c>
      <c r="C3" s="15">
        <v>17670</v>
      </c>
      <c r="D3" s="15">
        <v>5</v>
      </c>
      <c r="E3" s="16">
        <f t="shared" ref="E3:F24" si="0">IF($D3=E$1,$C3,"")</f>
        <v>17670</v>
      </c>
      <c r="F3" s="16" t="str">
        <f t="shared" si="0"/>
        <v/>
      </c>
      <c r="G3">
        <v>17670</v>
      </c>
      <c r="H3">
        <f t="shared" ref="H3:H26" si="1">G3-C3</f>
        <v>0</v>
      </c>
      <c r="J3" s="4" t="s">
        <v>607</v>
      </c>
      <c r="K3">
        <v>1469</v>
      </c>
      <c r="L3">
        <v>5</v>
      </c>
    </row>
    <row r="4" spans="1:12" x14ac:dyDescent="0.25">
      <c r="A4" s="15" t="s">
        <v>599</v>
      </c>
      <c r="B4" s="15" t="s">
        <v>111</v>
      </c>
      <c r="C4" s="15">
        <v>6937</v>
      </c>
      <c r="D4" s="15">
        <v>5</v>
      </c>
      <c r="E4" s="16">
        <f t="shared" si="0"/>
        <v>6937</v>
      </c>
      <c r="F4" s="16" t="str">
        <f t="shared" si="0"/>
        <v/>
      </c>
      <c r="G4">
        <v>6937</v>
      </c>
      <c r="H4">
        <f t="shared" si="1"/>
        <v>0</v>
      </c>
      <c r="J4" s="4" t="s">
        <v>608</v>
      </c>
      <c r="K4">
        <v>1829</v>
      </c>
      <c r="L4">
        <v>5</v>
      </c>
    </row>
    <row r="5" spans="1:12" x14ac:dyDescent="0.25">
      <c r="A5" s="15" t="s">
        <v>589</v>
      </c>
      <c r="B5" s="15" t="s">
        <v>111</v>
      </c>
      <c r="C5" s="15">
        <v>47450</v>
      </c>
      <c r="D5" s="15">
        <v>5</v>
      </c>
      <c r="E5" s="16">
        <f t="shared" si="0"/>
        <v>47450</v>
      </c>
      <c r="F5" s="16" t="str">
        <f t="shared" si="0"/>
        <v/>
      </c>
      <c r="G5">
        <v>47450</v>
      </c>
      <c r="H5">
        <f t="shared" si="1"/>
        <v>0</v>
      </c>
      <c r="J5" s="29" t="s">
        <v>609</v>
      </c>
      <c r="K5">
        <f>363+1067</f>
        <v>1430</v>
      </c>
      <c r="L5" t="s">
        <v>587</v>
      </c>
    </row>
    <row r="6" spans="1:12" x14ac:dyDescent="0.25">
      <c r="A6" s="15" t="s">
        <v>590</v>
      </c>
      <c r="B6" s="15" t="s">
        <v>111</v>
      </c>
      <c r="C6" s="15">
        <v>7131</v>
      </c>
      <c r="D6" s="15">
        <v>5</v>
      </c>
      <c r="E6" s="16">
        <f t="shared" si="0"/>
        <v>7131</v>
      </c>
      <c r="F6" s="16" t="str">
        <f t="shared" si="0"/>
        <v/>
      </c>
      <c r="G6">
        <v>7131</v>
      </c>
      <c r="H6">
        <f t="shared" si="1"/>
        <v>0</v>
      </c>
      <c r="J6" s="4" t="s">
        <v>610</v>
      </c>
      <c r="K6">
        <v>1621</v>
      </c>
      <c r="L6">
        <v>5</v>
      </c>
    </row>
    <row r="7" spans="1:12" x14ac:dyDescent="0.25">
      <c r="A7" s="15" t="s">
        <v>591</v>
      </c>
      <c r="B7" s="15" t="s">
        <v>111</v>
      </c>
      <c r="C7" s="15">
        <v>20312</v>
      </c>
      <c r="D7" s="15">
        <v>5</v>
      </c>
      <c r="E7" s="16">
        <f t="shared" si="0"/>
        <v>20312</v>
      </c>
      <c r="F7" s="16" t="str">
        <f t="shared" si="0"/>
        <v/>
      </c>
      <c r="G7">
        <v>20312</v>
      </c>
      <c r="H7">
        <f t="shared" si="1"/>
        <v>0</v>
      </c>
      <c r="K7">
        <f>SUM(K3:K6)</f>
        <v>6349</v>
      </c>
    </row>
    <row r="8" spans="1:12" x14ac:dyDescent="0.25">
      <c r="A8" s="15" t="s">
        <v>592</v>
      </c>
      <c r="B8" s="15" t="s">
        <v>111</v>
      </c>
      <c r="C8" s="15">
        <v>12652</v>
      </c>
      <c r="D8" s="15">
        <v>5</v>
      </c>
      <c r="E8" s="16">
        <f t="shared" si="0"/>
        <v>12652</v>
      </c>
      <c r="F8" s="16" t="str">
        <f t="shared" si="0"/>
        <v/>
      </c>
      <c r="G8">
        <v>12652</v>
      </c>
      <c r="H8">
        <f t="shared" si="1"/>
        <v>0</v>
      </c>
      <c r="J8" s="42" t="s">
        <v>611</v>
      </c>
      <c r="K8" s="42"/>
      <c r="L8" s="42"/>
    </row>
    <row r="9" spans="1:12" x14ac:dyDescent="0.25">
      <c r="A9" s="15" t="s">
        <v>593</v>
      </c>
      <c r="B9" s="15" t="s">
        <v>111</v>
      </c>
      <c r="C9" s="15">
        <v>23959</v>
      </c>
      <c r="D9" s="15">
        <v>5</v>
      </c>
      <c r="E9" s="16">
        <f t="shared" si="0"/>
        <v>23959</v>
      </c>
      <c r="F9" s="16" t="str">
        <f t="shared" si="0"/>
        <v/>
      </c>
      <c r="G9">
        <v>23959</v>
      </c>
      <c r="H9">
        <f t="shared" si="1"/>
        <v>0</v>
      </c>
      <c r="J9" s="4" t="s">
        <v>224</v>
      </c>
      <c r="K9" s="1" t="s">
        <v>98</v>
      </c>
      <c r="L9" s="1" t="s">
        <v>110</v>
      </c>
    </row>
    <row r="10" spans="1:12" x14ac:dyDescent="0.25">
      <c r="A10" s="15" t="s">
        <v>594</v>
      </c>
      <c r="B10" s="15" t="s">
        <v>111</v>
      </c>
      <c r="C10" s="15">
        <v>10019</v>
      </c>
      <c r="D10" s="15">
        <v>5</v>
      </c>
      <c r="E10" s="16">
        <f t="shared" si="0"/>
        <v>10019</v>
      </c>
      <c r="F10" s="16" t="str">
        <f t="shared" si="0"/>
        <v/>
      </c>
      <c r="G10">
        <v>10019</v>
      </c>
      <c r="H10">
        <f t="shared" si="1"/>
        <v>0</v>
      </c>
      <c r="J10" s="4">
        <v>390852063004020</v>
      </c>
      <c r="K10">
        <v>5</v>
      </c>
      <c r="L10">
        <v>5</v>
      </c>
    </row>
    <row r="11" spans="1:12" x14ac:dyDescent="0.25">
      <c r="A11" s="15" t="s">
        <v>595</v>
      </c>
      <c r="B11" s="15" t="s">
        <v>111</v>
      </c>
      <c r="C11" s="15">
        <v>14204</v>
      </c>
      <c r="D11" s="15">
        <v>5</v>
      </c>
      <c r="E11" s="16">
        <f t="shared" si="0"/>
        <v>14204</v>
      </c>
      <c r="F11" s="16" t="str">
        <f t="shared" si="0"/>
        <v/>
      </c>
      <c r="G11">
        <v>14204</v>
      </c>
      <c r="H11">
        <f t="shared" si="1"/>
        <v>0</v>
      </c>
      <c r="J11" s="4">
        <v>390852063004018</v>
      </c>
      <c r="K11">
        <v>19</v>
      </c>
      <c r="L11">
        <v>5</v>
      </c>
    </row>
    <row r="12" spans="1:12" x14ac:dyDescent="0.25">
      <c r="A12" s="15" t="s">
        <v>596</v>
      </c>
      <c r="B12" s="15" t="s">
        <v>112</v>
      </c>
      <c r="C12" s="15">
        <v>1661</v>
      </c>
      <c r="D12" s="15">
        <v>5</v>
      </c>
      <c r="E12" s="16">
        <f t="shared" si="0"/>
        <v>1661</v>
      </c>
      <c r="F12" s="16" t="str">
        <f t="shared" si="0"/>
        <v/>
      </c>
      <c r="H12">
        <f t="shared" si="1"/>
        <v>-1661</v>
      </c>
      <c r="J12" s="4">
        <v>390852063001009</v>
      </c>
      <c r="K12">
        <v>19</v>
      </c>
      <c r="L12">
        <v>5</v>
      </c>
    </row>
    <row r="13" spans="1:12" x14ac:dyDescent="0.25">
      <c r="A13" s="15" t="s">
        <v>597</v>
      </c>
      <c r="B13" s="15" t="s">
        <v>112</v>
      </c>
      <c r="C13" s="15">
        <v>394</v>
      </c>
      <c r="D13" s="15">
        <v>5</v>
      </c>
      <c r="E13" s="16">
        <f t="shared" si="0"/>
        <v>394</v>
      </c>
      <c r="F13" s="16" t="str">
        <f t="shared" si="0"/>
        <v/>
      </c>
      <c r="H13">
        <f t="shared" si="1"/>
        <v>-394</v>
      </c>
      <c r="J13" s="4">
        <v>390852063001002</v>
      </c>
      <c r="K13">
        <v>57</v>
      </c>
      <c r="L13">
        <v>5</v>
      </c>
    </row>
    <row r="14" spans="1:12" x14ac:dyDescent="0.25">
      <c r="A14" s="15" t="s">
        <v>598</v>
      </c>
      <c r="B14" s="15" t="s">
        <v>112</v>
      </c>
      <c r="C14" s="15">
        <v>692</v>
      </c>
      <c r="D14" s="15">
        <v>5</v>
      </c>
      <c r="E14" s="16">
        <f t="shared" si="0"/>
        <v>692</v>
      </c>
      <c r="F14" s="16" t="str">
        <f t="shared" si="0"/>
        <v/>
      </c>
      <c r="G14">
        <v>692</v>
      </c>
      <c r="H14">
        <f t="shared" si="1"/>
        <v>0</v>
      </c>
      <c r="J14" s="4">
        <v>390852063002019</v>
      </c>
      <c r="K14">
        <v>0</v>
      </c>
      <c r="L14">
        <v>5</v>
      </c>
    </row>
    <row r="15" spans="1:12" x14ac:dyDescent="0.25">
      <c r="A15" s="15" t="s">
        <v>600</v>
      </c>
      <c r="B15" s="15" t="s">
        <v>112</v>
      </c>
      <c r="C15" s="15">
        <v>216</v>
      </c>
      <c r="D15" s="15">
        <v>5</v>
      </c>
      <c r="E15" s="16">
        <f t="shared" si="0"/>
        <v>216</v>
      </c>
      <c r="F15" s="16" t="str">
        <f t="shared" si="0"/>
        <v/>
      </c>
      <c r="G15">
        <v>216</v>
      </c>
      <c r="H15">
        <f t="shared" si="1"/>
        <v>0</v>
      </c>
      <c r="J15" s="4">
        <v>390852063002020</v>
      </c>
      <c r="K15">
        <v>0</v>
      </c>
      <c r="L15">
        <v>5</v>
      </c>
    </row>
    <row r="16" spans="1:12" x14ac:dyDescent="0.25">
      <c r="A16" s="15" t="s">
        <v>65</v>
      </c>
      <c r="B16" s="15" t="s">
        <v>112</v>
      </c>
      <c r="C16" s="15">
        <v>3435</v>
      </c>
      <c r="D16" s="15">
        <v>6</v>
      </c>
      <c r="E16" s="16" t="str">
        <f t="shared" si="0"/>
        <v/>
      </c>
      <c r="F16" s="16">
        <f t="shared" si="0"/>
        <v>3435</v>
      </c>
      <c r="H16">
        <f t="shared" si="1"/>
        <v>-3435</v>
      </c>
      <c r="J16" s="4">
        <v>390852063002022</v>
      </c>
      <c r="K16">
        <v>0</v>
      </c>
      <c r="L16">
        <v>5</v>
      </c>
    </row>
    <row r="17" spans="1:12" x14ac:dyDescent="0.25">
      <c r="A17" s="15" t="s">
        <v>601</v>
      </c>
      <c r="B17" s="15" t="s">
        <v>112</v>
      </c>
      <c r="C17" s="15">
        <v>915</v>
      </c>
      <c r="D17" s="15">
        <v>5</v>
      </c>
      <c r="E17" s="16">
        <f t="shared" si="0"/>
        <v>915</v>
      </c>
      <c r="F17" s="16" t="str">
        <f t="shared" si="0"/>
        <v/>
      </c>
      <c r="H17">
        <f t="shared" si="1"/>
        <v>-915</v>
      </c>
      <c r="J17" s="4">
        <v>390852063001001</v>
      </c>
      <c r="K17">
        <v>234</v>
      </c>
      <c r="L17">
        <v>5</v>
      </c>
    </row>
    <row r="18" spans="1:12" x14ac:dyDescent="0.25">
      <c r="A18" s="15" t="s">
        <v>76</v>
      </c>
      <c r="B18" s="15" t="s">
        <v>112</v>
      </c>
      <c r="C18" s="15">
        <v>1602</v>
      </c>
      <c r="D18" s="15">
        <v>5</v>
      </c>
      <c r="E18" s="16">
        <f t="shared" si="0"/>
        <v>1602</v>
      </c>
      <c r="F18" s="16" t="str">
        <f t="shared" si="0"/>
        <v/>
      </c>
      <c r="H18">
        <f t="shared" si="1"/>
        <v>-1602</v>
      </c>
      <c r="J18" s="4">
        <v>390852063001011</v>
      </c>
      <c r="K18">
        <v>29</v>
      </c>
      <c r="L18">
        <v>5</v>
      </c>
    </row>
    <row r="19" spans="1:12" x14ac:dyDescent="0.25">
      <c r="A19" s="15" t="s">
        <v>602</v>
      </c>
      <c r="B19" s="15" t="s">
        <v>112</v>
      </c>
      <c r="C19" s="15">
        <v>629</v>
      </c>
      <c r="D19" s="15">
        <v>5</v>
      </c>
      <c r="E19" s="16">
        <f t="shared" si="0"/>
        <v>629</v>
      </c>
      <c r="F19" s="16" t="str">
        <f t="shared" si="0"/>
        <v/>
      </c>
      <c r="G19">
        <v>629</v>
      </c>
      <c r="H19">
        <f t="shared" si="1"/>
        <v>0</v>
      </c>
      <c r="J19" s="4">
        <v>390852063002021</v>
      </c>
      <c r="K19">
        <v>0</v>
      </c>
      <c r="L19">
        <v>5</v>
      </c>
    </row>
    <row r="20" spans="1:12" x14ac:dyDescent="0.25">
      <c r="A20" s="15" t="s">
        <v>603</v>
      </c>
      <c r="B20" s="15" t="s">
        <v>112</v>
      </c>
      <c r="C20" s="15">
        <v>543</v>
      </c>
      <c r="D20" s="15">
        <v>5</v>
      </c>
      <c r="E20" s="16">
        <f t="shared" si="0"/>
        <v>543</v>
      </c>
      <c r="F20" s="16" t="str">
        <f t="shared" si="0"/>
        <v/>
      </c>
      <c r="G20">
        <v>543</v>
      </c>
      <c r="H20">
        <f t="shared" si="1"/>
        <v>0</v>
      </c>
      <c r="J20" s="4">
        <v>390852063001000</v>
      </c>
      <c r="K20">
        <v>471</v>
      </c>
      <c r="L20">
        <v>6</v>
      </c>
    </row>
    <row r="21" spans="1:12" x14ac:dyDescent="0.25">
      <c r="A21" s="15" t="s">
        <v>604</v>
      </c>
      <c r="B21" s="15" t="s">
        <v>113</v>
      </c>
      <c r="C21" s="15">
        <v>19254</v>
      </c>
      <c r="D21" s="15">
        <v>5</v>
      </c>
      <c r="E21" s="16">
        <f t="shared" si="0"/>
        <v>19254</v>
      </c>
      <c r="F21" s="16" t="str">
        <f t="shared" si="0"/>
        <v/>
      </c>
      <c r="G21">
        <v>19254</v>
      </c>
      <c r="H21">
        <f t="shared" si="1"/>
        <v>0</v>
      </c>
      <c r="J21" s="4">
        <v>390852063001003</v>
      </c>
      <c r="K21">
        <v>33</v>
      </c>
      <c r="L21">
        <v>6</v>
      </c>
    </row>
    <row r="22" spans="1:12" x14ac:dyDescent="0.25">
      <c r="A22" s="15" t="s">
        <v>605</v>
      </c>
      <c r="B22" s="15" t="s">
        <v>113</v>
      </c>
      <c r="C22" s="15">
        <v>3128</v>
      </c>
      <c r="D22" s="15">
        <v>5</v>
      </c>
      <c r="E22" s="16">
        <f t="shared" si="0"/>
        <v>3128</v>
      </c>
      <c r="F22" s="16" t="str">
        <f t="shared" si="0"/>
        <v/>
      </c>
      <c r="G22">
        <v>3128</v>
      </c>
      <c r="H22">
        <f t="shared" si="1"/>
        <v>0</v>
      </c>
      <c r="J22" s="4">
        <v>390852063001004</v>
      </c>
      <c r="K22">
        <v>170</v>
      </c>
      <c r="L22">
        <v>6</v>
      </c>
    </row>
    <row r="23" spans="1:12" x14ac:dyDescent="0.25">
      <c r="A23" s="15" t="s">
        <v>65</v>
      </c>
      <c r="B23" s="15" t="s">
        <v>113</v>
      </c>
      <c r="C23" s="15">
        <v>15053</v>
      </c>
      <c r="D23" s="15">
        <v>6</v>
      </c>
      <c r="E23" s="16" t="str">
        <f t="shared" si="0"/>
        <v/>
      </c>
      <c r="F23" s="16">
        <f t="shared" si="0"/>
        <v>15053</v>
      </c>
      <c r="G23">
        <v>18492</v>
      </c>
      <c r="H23">
        <f t="shared" si="1"/>
        <v>3439</v>
      </c>
      <c r="I23" t="s">
        <v>615</v>
      </c>
      <c r="J23" s="4">
        <v>390852063001012</v>
      </c>
      <c r="K23">
        <v>37</v>
      </c>
      <c r="L23">
        <v>6</v>
      </c>
    </row>
    <row r="24" spans="1:12" x14ac:dyDescent="0.25">
      <c r="A24" s="15" t="s">
        <v>591</v>
      </c>
      <c r="B24" s="15" t="s">
        <v>113</v>
      </c>
      <c r="C24" s="15">
        <v>18398</v>
      </c>
      <c r="D24" s="15">
        <v>5</v>
      </c>
      <c r="E24" s="16">
        <f t="shared" si="0"/>
        <v>18398</v>
      </c>
      <c r="F24" s="16" t="str">
        <f t="shared" si="0"/>
        <v/>
      </c>
      <c r="G24">
        <v>20453</v>
      </c>
      <c r="H24">
        <f t="shared" si="1"/>
        <v>2055</v>
      </c>
      <c r="I24" t="s">
        <v>616</v>
      </c>
      <c r="J24" s="4">
        <v>390852063001010</v>
      </c>
      <c r="K24">
        <v>74</v>
      </c>
      <c r="L24">
        <v>6</v>
      </c>
    </row>
    <row r="25" spans="1:12" x14ac:dyDescent="0.25">
      <c r="A25" s="36" t="s">
        <v>76</v>
      </c>
      <c r="B25" s="15" t="s">
        <v>113</v>
      </c>
      <c r="C25" s="15">
        <v>6349</v>
      </c>
      <c r="D25" s="15" t="s">
        <v>587</v>
      </c>
      <c r="E25" s="16">
        <f>SUM(K3:K4,K6,K29)</f>
        <v>5282</v>
      </c>
      <c r="F25" s="16">
        <f>SUM(K30)</f>
        <v>1067</v>
      </c>
      <c r="G25">
        <v>8862</v>
      </c>
      <c r="H25">
        <f t="shared" si="1"/>
        <v>2513</v>
      </c>
      <c r="I25" t="s">
        <v>614</v>
      </c>
      <c r="J25" s="4">
        <v>390852063001005</v>
      </c>
      <c r="K25">
        <v>93</v>
      </c>
      <c r="L25">
        <v>6</v>
      </c>
    </row>
    <row r="26" spans="1:12" x14ac:dyDescent="0.25">
      <c r="A26" s="15" t="s">
        <v>606</v>
      </c>
      <c r="B26" s="15" t="s">
        <v>114</v>
      </c>
      <c r="C26" s="15"/>
      <c r="D26" s="15">
        <v>6</v>
      </c>
      <c r="E26" s="16" t="str">
        <f>IF($D26=E$1,$C26,"")</f>
        <v/>
      </c>
      <c r="F26" s="16">
        <f>IF($D26=F$1,$C26,"")</f>
        <v>0</v>
      </c>
      <c r="H26">
        <f t="shared" si="1"/>
        <v>0</v>
      </c>
      <c r="J26" s="4">
        <v>390852063001006</v>
      </c>
      <c r="K26">
        <v>56</v>
      </c>
      <c r="L26">
        <v>6</v>
      </c>
    </row>
    <row r="27" spans="1:12" x14ac:dyDescent="0.25">
      <c r="C27">
        <f>SUM(C3:C26)</f>
        <v>232603</v>
      </c>
      <c r="E27">
        <f>SUM(E3:E26)</f>
        <v>213048</v>
      </c>
      <c r="F27">
        <f>SUM(F3:F26)</f>
        <v>19555</v>
      </c>
      <c r="H27">
        <f>SUM(H3:H26)</f>
        <v>0</v>
      </c>
      <c r="J27" s="4">
        <v>390852063001007</v>
      </c>
      <c r="K27">
        <v>37</v>
      </c>
      <c r="L27">
        <v>6</v>
      </c>
    </row>
    <row r="28" spans="1:12" x14ac:dyDescent="0.25">
      <c r="C28" t="str">
        <f>IF(C27=A1,"GOOD!")</f>
        <v>GOOD!</v>
      </c>
      <c r="E28" s="1" t="str">
        <f>IF(SUM(E27:F27)=A1,"GOOD!")</f>
        <v>GOOD!</v>
      </c>
      <c r="J28" s="4">
        <v>390852063001008</v>
      </c>
      <c r="K28">
        <v>96</v>
      </c>
      <c r="L28">
        <v>6</v>
      </c>
    </row>
    <row r="29" spans="1:12" x14ac:dyDescent="0.25">
      <c r="J29" s="4" t="s">
        <v>612</v>
      </c>
      <c r="K29">
        <f>SUM(K10:K19)</f>
        <v>363</v>
      </c>
    </row>
    <row r="30" spans="1:12" x14ac:dyDescent="0.25">
      <c r="J30" s="4" t="s">
        <v>613</v>
      </c>
      <c r="K30">
        <f>SUM(K20:K28)</f>
        <v>1067</v>
      </c>
    </row>
  </sheetData>
  <autoFilter ref="A2:F30"/>
  <mergeCells count="2">
    <mergeCell ref="J1:L1"/>
    <mergeCell ref="J8:L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7"/>
  <sheetViews>
    <sheetView workbookViewId="0">
      <selection activeCell="A2" sqref="A2:G42"/>
    </sheetView>
  </sheetViews>
  <sheetFormatPr defaultRowHeight="15" x14ac:dyDescent="0.25"/>
  <cols>
    <col min="1" max="1" width="21.85546875" bestFit="1" customWidth="1"/>
    <col min="2" max="2" width="9.5703125" bestFit="1" customWidth="1"/>
    <col min="3" max="3" width="10.7109375" style="1" bestFit="1" customWidth="1"/>
    <col min="4" max="4" width="7.28515625" style="1" bestFit="1" customWidth="1"/>
    <col min="6" max="7" width="19.140625" bestFit="1" customWidth="1"/>
    <col min="11" max="11" width="20.85546875" style="4" bestFit="1" customWidth="1"/>
    <col min="12" max="12" width="10.7109375" bestFit="1" customWidth="1"/>
    <col min="15" max="15" width="17.28515625" style="4" bestFit="1" customWidth="1"/>
    <col min="16" max="16" width="10.7109375" bestFit="1" customWidth="1"/>
  </cols>
  <sheetData>
    <row r="1" spans="1:17" x14ac:dyDescent="0.25">
      <c r="A1" s="1">
        <f>Sheet1!B46</f>
        <v>178519</v>
      </c>
      <c r="F1">
        <v>7</v>
      </c>
      <c r="G1">
        <v>9</v>
      </c>
      <c r="K1" s="42" t="s">
        <v>449</v>
      </c>
      <c r="L1" s="42"/>
      <c r="M1" s="42"/>
      <c r="O1" s="42" t="s">
        <v>468</v>
      </c>
      <c r="P1" s="42"/>
      <c r="Q1" s="42"/>
    </row>
    <row r="2" spans="1:17" x14ac:dyDescent="0.25">
      <c r="A2" s="13" t="s">
        <v>108</v>
      </c>
      <c r="B2" s="13" t="s">
        <v>109</v>
      </c>
      <c r="C2" s="14" t="s">
        <v>98</v>
      </c>
      <c r="D2" s="14" t="s">
        <v>110</v>
      </c>
      <c r="E2" s="13"/>
      <c r="F2" s="13" t="s">
        <v>880</v>
      </c>
      <c r="G2" s="13" t="s">
        <v>879</v>
      </c>
      <c r="K2" s="4" t="s">
        <v>210</v>
      </c>
      <c r="L2" s="1" t="s">
        <v>98</v>
      </c>
      <c r="M2" s="1" t="s">
        <v>110</v>
      </c>
      <c r="O2" s="4" t="s">
        <v>210</v>
      </c>
      <c r="P2" s="1" t="s">
        <v>98</v>
      </c>
      <c r="Q2" s="1" t="s">
        <v>110</v>
      </c>
    </row>
    <row r="3" spans="1:17" x14ac:dyDescent="0.25">
      <c r="A3" t="s">
        <v>349</v>
      </c>
      <c r="B3" t="s">
        <v>111</v>
      </c>
      <c r="C3" s="1">
        <v>10412</v>
      </c>
      <c r="D3" s="1">
        <v>9</v>
      </c>
      <c r="F3" s="1" t="str">
        <f t="shared" ref="F3:G9" si="0">IF($D3=F$1,$C3,"")</f>
        <v/>
      </c>
      <c r="G3" s="1">
        <f t="shared" si="0"/>
        <v>10412</v>
      </c>
      <c r="H3" s="1">
        <v>10412</v>
      </c>
      <c r="I3" s="1">
        <f>H3-C3</f>
        <v>0</v>
      </c>
      <c r="K3" s="4" t="s">
        <v>444</v>
      </c>
      <c r="L3">
        <v>2809</v>
      </c>
      <c r="M3">
        <v>7</v>
      </c>
      <c r="O3" s="29" t="s">
        <v>607</v>
      </c>
      <c r="P3">
        <v>1837</v>
      </c>
      <c r="Q3" t="s">
        <v>103</v>
      </c>
    </row>
    <row r="4" spans="1:17" x14ac:dyDescent="0.25">
      <c r="A4" t="s">
        <v>180</v>
      </c>
      <c r="B4" t="s">
        <v>111</v>
      </c>
      <c r="C4" s="1">
        <v>46</v>
      </c>
      <c r="D4" s="1">
        <v>7</v>
      </c>
      <c r="F4" s="1">
        <f t="shared" si="0"/>
        <v>46</v>
      </c>
      <c r="G4" s="1" t="str">
        <f t="shared" si="0"/>
        <v/>
      </c>
      <c r="H4" s="1"/>
      <c r="I4" s="1">
        <f t="shared" ref="I4:I49" si="1">H4-C4</f>
        <v>-46</v>
      </c>
      <c r="K4" s="29" t="s">
        <v>445</v>
      </c>
      <c r="L4">
        <f>L30+L31</f>
        <v>1524</v>
      </c>
      <c r="M4" t="s">
        <v>103</v>
      </c>
      <c r="O4" s="4" t="s">
        <v>608</v>
      </c>
      <c r="P4">
        <v>1005</v>
      </c>
      <c r="Q4">
        <v>9</v>
      </c>
    </row>
    <row r="5" spans="1:17" x14ac:dyDescent="0.25">
      <c r="A5" t="s">
        <v>16</v>
      </c>
      <c r="B5" t="s">
        <v>111</v>
      </c>
      <c r="C5" s="1">
        <v>49934</v>
      </c>
      <c r="D5" s="1">
        <v>9</v>
      </c>
      <c r="F5" s="1" t="str">
        <f t="shared" si="0"/>
        <v/>
      </c>
      <c r="G5" s="1">
        <f t="shared" si="0"/>
        <v>49934</v>
      </c>
      <c r="H5" s="1">
        <v>49934</v>
      </c>
      <c r="I5" s="1">
        <f t="shared" si="1"/>
        <v>0</v>
      </c>
      <c r="K5" s="4" t="s">
        <v>446</v>
      </c>
      <c r="L5">
        <v>2715</v>
      </c>
      <c r="M5">
        <v>7</v>
      </c>
    </row>
    <row r="6" spans="1:17" x14ac:dyDescent="0.25">
      <c r="A6" t="s">
        <v>350</v>
      </c>
      <c r="B6" t="s">
        <v>111</v>
      </c>
      <c r="C6" s="1">
        <v>17886</v>
      </c>
      <c r="D6" s="1">
        <v>9</v>
      </c>
      <c r="F6" s="1" t="str">
        <f t="shared" si="0"/>
        <v/>
      </c>
      <c r="G6" s="1">
        <f t="shared" si="0"/>
        <v>17886</v>
      </c>
      <c r="H6" s="1">
        <v>17886</v>
      </c>
      <c r="I6" s="1">
        <f t="shared" si="1"/>
        <v>0</v>
      </c>
      <c r="O6" s="42" t="s">
        <v>653</v>
      </c>
      <c r="P6" s="42"/>
      <c r="Q6" s="42"/>
    </row>
    <row r="7" spans="1:17" x14ac:dyDescent="0.25">
      <c r="A7" t="s">
        <v>182</v>
      </c>
      <c r="B7" t="s">
        <v>111</v>
      </c>
      <c r="C7" s="1">
        <v>10191</v>
      </c>
      <c r="D7" s="1">
        <v>9</v>
      </c>
      <c r="E7" s="1"/>
      <c r="F7" s="1" t="str">
        <f t="shared" si="0"/>
        <v/>
      </c>
      <c r="G7" s="1">
        <f t="shared" si="0"/>
        <v>10191</v>
      </c>
      <c r="H7" s="1">
        <v>1127</v>
      </c>
      <c r="I7" s="1">
        <f t="shared" si="1"/>
        <v>-9064</v>
      </c>
      <c r="K7" s="42" t="s">
        <v>447</v>
      </c>
      <c r="L7" s="42"/>
      <c r="M7" s="42"/>
      <c r="O7" s="4" t="s">
        <v>224</v>
      </c>
      <c r="P7" s="1" t="s">
        <v>98</v>
      </c>
      <c r="Q7" s="1" t="s">
        <v>110</v>
      </c>
    </row>
    <row r="8" spans="1:17" x14ac:dyDescent="0.25">
      <c r="A8" t="s">
        <v>351</v>
      </c>
      <c r="B8" t="s">
        <v>112</v>
      </c>
      <c r="C8" s="1">
        <v>483</v>
      </c>
      <c r="D8" s="1">
        <v>7</v>
      </c>
      <c r="F8" s="1">
        <f t="shared" si="0"/>
        <v>483</v>
      </c>
      <c r="G8" s="1" t="str">
        <f t="shared" si="0"/>
        <v/>
      </c>
      <c r="H8" s="1"/>
      <c r="I8" s="1">
        <f t="shared" si="1"/>
        <v>-483</v>
      </c>
      <c r="K8" s="4" t="s">
        <v>224</v>
      </c>
      <c r="L8" s="1" t="s">
        <v>98</v>
      </c>
      <c r="M8" s="1" t="s">
        <v>110</v>
      </c>
      <c r="O8" s="4">
        <v>390897547004031</v>
      </c>
      <c r="P8">
        <v>9</v>
      </c>
      <c r="Q8">
        <v>7</v>
      </c>
    </row>
    <row r="9" spans="1:17" x14ac:dyDescent="0.25">
      <c r="A9" t="s">
        <v>352</v>
      </c>
      <c r="B9" t="s">
        <v>112</v>
      </c>
      <c r="C9" s="1">
        <v>2495</v>
      </c>
      <c r="D9" s="1">
        <v>9</v>
      </c>
      <c r="F9" s="1" t="str">
        <f t="shared" si="0"/>
        <v/>
      </c>
      <c r="G9" s="1">
        <f t="shared" si="0"/>
        <v>2495</v>
      </c>
      <c r="H9" s="1"/>
      <c r="I9" s="1">
        <f t="shared" si="1"/>
        <v>-2495</v>
      </c>
      <c r="K9" s="4">
        <v>390897577021010</v>
      </c>
      <c r="L9">
        <v>0</v>
      </c>
      <c r="M9">
        <v>7</v>
      </c>
      <c r="O9" s="4">
        <v>390897547001012</v>
      </c>
      <c r="P9">
        <v>30</v>
      </c>
      <c r="Q9">
        <v>7</v>
      </c>
    </row>
    <row r="10" spans="1:17" x14ac:dyDescent="0.25">
      <c r="A10" s="2" t="s">
        <v>353</v>
      </c>
      <c r="B10" t="s">
        <v>112</v>
      </c>
      <c r="C10" s="1">
        <v>7048</v>
      </c>
      <c r="D10" s="1" t="s">
        <v>103</v>
      </c>
      <c r="F10" s="1">
        <f>L30+L3+L5</f>
        <v>7018</v>
      </c>
      <c r="G10" s="1">
        <f>L31</f>
        <v>30</v>
      </c>
      <c r="H10" s="1"/>
      <c r="I10" s="1">
        <f t="shared" si="1"/>
        <v>-7048</v>
      </c>
      <c r="K10" s="4">
        <v>390897577021011</v>
      </c>
      <c r="L10">
        <v>24</v>
      </c>
      <c r="M10">
        <v>7</v>
      </c>
      <c r="O10" s="4">
        <v>390897547001013</v>
      </c>
      <c r="P10">
        <v>22</v>
      </c>
      <c r="Q10">
        <v>7</v>
      </c>
    </row>
    <row r="11" spans="1:17" x14ac:dyDescent="0.25">
      <c r="A11" t="s">
        <v>354</v>
      </c>
      <c r="B11" t="s">
        <v>112</v>
      </c>
      <c r="C11" s="1">
        <v>135</v>
      </c>
      <c r="D11" s="1">
        <v>9</v>
      </c>
      <c r="F11" s="1" t="str">
        <f t="shared" ref="F11:G38" si="2">IF($D11=F$1,$C11,"")</f>
        <v/>
      </c>
      <c r="G11" s="1">
        <f t="shared" si="2"/>
        <v>135</v>
      </c>
      <c r="H11" s="1"/>
      <c r="I11" s="1">
        <f t="shared" si="1"/>
        <v>-135</v>
      </c>
      <c r="K11" s="4">
        <v>390897577021012</v>
      </c>
      <c r="L11">
        <v>28</v>
      </c>
      <c r="M11">
        <v>7</v>
      </c>
      <c r="O11" s="4">
        <v>390897547002036</v>
      </c>
      <c r="P11">
        <v>0</v>
      </c>
      <c r="Q11">
        <v>7</v>
      </c>
    </row>
    <row r="12" spans="1:17" x14ac:dyDescent="0.25">
      <c r="A12" t="s">
        <v>355</v>
      </c>
      <c r="B12" t="s">
        <v>112</v>
      </c>
      <c r="C12" s="1">
        <v>1270</v>
      </c>
      <c r="D12" s="1">
        <v>9</v>
      </c>
      <c r="F12" s="1" t="str">
        <f t="shared" si="2"/>
        <v/>
      </c>
      <c r="G12" s="1">
        <f t="shared" si="2"/>
        <v>1270</v>
      </c>
      <c r="H12" s="1"/>
      <c r="I12" s="1">
        <f t="shared" si="1"/>
        <v>-1270</v>
      </c>
      <c r="K12" s="4">
        <v>390897577011029</v>
      </c>
      <c r="L12">
        <v>12</v>
      </c>
      <c r="M12">
        <v>7</v>
      </c>
      <c r="O12" s="4">
        <v>390897547002033</v>
      </c>
      <c r="P12">
        <v>2</v>
      </c>
      <c r="Q12">
        <v>7</v>
      </c>
    </row>
    <row r="13" spans="1:17" x14ac:dyDescent="0.25">
      <c r="A13" t="s">
        <v>356</v>
      </c>
      <c r="B13" t="s">
        <v>112</v>
      </c>
      <c r="C13" s="1">
        <v>404</v>
      </c>
      <c r="D13" s="1">
        <v>7</v>
      </c>
      <c r="F13" s="1">
        <f t="shared" si="2"/>
        <v>404</v>
      </c>
      <c r="G13" s="1" t="str">
        <f t="shared" si="2"/>
        <v/>
      </c>
      <c r="H13" s="1"/>
      <c r="I13" s="1">
        <f t="shared" si="1"/>
        <v>-404</v>
      </c>
      <c r="K13" s="4">
        <v>390897577011007</v>
      </c>
      <c r="L13">
        <v>9</v>
      </c>
      <c r="M13">
        <v>7</v>
      </c>
      <c r="O13" s="4">
        <v>390897547001022</v>
      </c>
      <c r="P13">
        <v>107</v>
      </c>
      <c r="Q13">
        <v>7</v>
      </c>
    </row>
    <row r="14" spans="1:17" x14ac:dyDescent="0.25">
      <c r="A14" t="s">
        <v>357</v>
      </c>
      <c r="B14" t="s">
        <v>112</v>
      </c>
      <c r="C14" s="1">
        <v>2326</v>
      </c>
      <c r="D14" s="1">
        <v>9</v>
      </c>
      <c r="F14" s="1" t="str">
        <f t="shared" si="2"/>
        <v/>
      </c>
      <c r="G14" s="1">
        <f t="shared" si="2"/>
        <v>2326</v>
      </c>
      <c r="H14" s="1"/>
      <c r="I14" s="1">
        <f t="shared" si="1"/>
        <v>-2326</v>
      </c>
      <c r="K14" s="4">
        <v>390897577011018</v>
      </c>
      <c r="L14">
        <v>88</v>
      </c>
      <c r="M14">
        <v>7</v>
      </c>
      <c r="O14" s="4">
        <v>390897547001018</v>
      </c>
      <c r="P14">
        <v>232</v>
      </c>
      <c r="Q14">
        <v>7</v>
      </c>
    </row>
    <row r="15" spans="1:17" x14ac:dyDescent="0.25">
      <c r="A15" t="s">
        <v>358</v>
      </c>
      <c r="B15" t="s">
        <v>112</v>
      </c>
      <c r="C15" s="1">
        <v>5182</v>
      </c>
      <c r="D15" s="1">
        <v>7</v>
      </c>
      <c r="F15" s="1">
        <f t="shared" si="2"/>
        <v>5182</v>
      </c>
      <c r="G15" s="1" t="str">
        <f t="shared" si="2"/>
        <v/>
      </c>
      <c r="H15" s="1"/>
      <c r="I15" s="1">
        <f t="shared" si="1"/>
        <v>-5182</v>
      </c>
      <c r="K15" s="4">
        <v>390897577011003</v>
      </c>
      <c r="L15">
        <v>556</v>
      </c>
      <c r="M15">
        <v>7</v>
      </c>
      <c r="O15" s="4">
        <v>390897547001019</v>
      </c>
      <c r="P15">
        <v>143</v>
      </c>
      <c r="Q15">
        <v>7</v>
      </c>
    </row>
    <row r="16" spans="1:17" x14ac:dyDescent="0.25">
      <c r="A16" t="s">
        <v>359</v>
      </c>
      <c r="B16" t="s">
        <v>112</v>
      </c>
      <c r="C16" s="1">
        <v>471</v>
      </c>
      <c r="D16" s="1">
        <v>9</v>
      </c>
      <c r="F16" s="1" t="str">
        <f t="shared" si="2"/>
        <v/>
      </c>
      <c r="G16" s="1">
        <f t="shared" si="2"/>
        <v>471</v>
      </c>
      <c r="H16" s="1"/>
      <c r="I16" s="1">
        <f t="shared" si="1"/>
        <v>-471</v>
      </c>
      <c r="K16" s="4">
        <v>390897577011006</v>
      </c>
      <c r="L16">
        <v>0</v>
      </c>
      <c r="M16">
        <v>7</v>
      </c>
      <c r="O16" s="4">
        <v>390897547001021</v>
      </c>
      <c r="P16">
        <v>40</v>
      </c>
      <c r="Q16">
        <v>7</v>
      </c>
    </row>
    <row r="17" spans="1:17" x14ac:dyDescent="0.25">
      <c r="A17" t="s">
        <v>360</v>
      </c>
      <c r="B17" t="s">
        <v>112</v>
      </c>
      <c r="C17" s="1">
        <v>352</v>
      </c>
      <c r="D17" s="1">
        <v>9</v>
      </c>
      <c r="F17" s="1" t="str">
        <f t="shared" si="2"/>
        <v/>
      </c>
      <c r="G17" s="1">
        <f t="shared" si="2"/>
        <v>352</v>
      </c>
      <c r="H17" s="1"/>
      <c r="I17" s="1">
        <f t="shared" si="1"/>
        <v>-352</v>
      </c>
      <c r="K17" s="4">
        <v>390897577011009</v>
      </c>
      <c r="L17">
        <v>73</v>
      </c>
      <c r="M17">
        <v>7</v>
      </c>
      <c r="O17" s="4">
        <v>390897547004030</v>
      </c>
      <c r="P17">
        <v>3</v>
      </c>
      <c r="Q17">
        <v>9</v>
      </c>
    </row>
    <row r="18" spans="1:17" x14ac:dyDescent="0.25">
      <c r="A18" t="s">
        <v>361</v>
      </c>
      <c r="B18" t="s">
        <v>112</v>
      </c>
      <c r="C18" s="1">
        <v>2048</v>
      </c>
      <c r="D18" s="1">
        <v>7</v>
      </c>
      <c r="F18" s="1">
        <f t="shared" si="2"/>
        <v>2048</v>
      </c>
      <c r="G18" s="1" t="str">
        <f t="shared" si="2"/>
        <v/>
      </c>
      <c r="H18" s="1"/>
      <c r="I18" s="1">
        <f t="shared" si="1"/>
        <v>-2048</v>
      </c>
      <c r="K18" s="4">
        <v>390897577011005</v>
      </c>
      <c r="L18">
        <v>34</v>
      </c>
      <c r="M18">
        <v>7</v>
      </c>
      <c r="O18" s="4">
        <v>390897547004038</v>
      </c>
      <c r="P18">
        <v>45</v>
      </c>
      <c r="Q18">
        <v>9</v>
      </c>
    </row>
    <row r="19" spans="1:17" x14ac:dyDescent="0.25">
      <c r="A19" t="s">
        <v>362</v>
      </c>
      <c r="B19" t="s">
        <v>113</v>
      </c>
      <c r="C19" s="1">
        <v>1682</v>
      </c>
      <c r="D19" s="1">
        <v>7</v>
      </c>
      <c r="F19" s="1">
        <f t="shared" si="2"/>
        <v>1682</v>
      </c>
      <c r="G19" s="1" t="str">
        <f t="shared" si="2"/>
        <v/>
      </c>
      <c r="H19" s="1">
        <v>1682</v>
      </c>
      <c r="I19" s="1">
        <f t="shared" si="1"/>
        <v>0</v>
      </c>
      <c r="K19" s="4">
        <v>390897577011010</v>
      </c>
      <c r="L19">
        <v>78</v>
      </c>
      <c r="M19">
        <v>7</v>
      </c>
      <c r="O19" s="4">
        <v>390897547004029</v>
      </c>
      <c r="P19">
        <v>10</v>
      </c>
      <c r="Q19">
        <v>9</v>
      </c>
    </row>
    <row r="20" spans="1:17" x14ac:dyDescent="0.25">
      <c r="A20" t="s">
        <v>25</v>
      </c>
      <c r="B20" t="s">
        <v>113</v>
      </c>
      <c r="C20" s="1">
        <v>1799</v>
      </c>
      <c r="D20" s="1">
        <v>9</v>
      </c>
      <c r="F20" s="1" t="str">
        <f t="shared" si="2"/>
        <v/>
      </c>
      <c r="G20" s="1">
        <f t="shared" si="2"/>
        <v>1799</v>
      </c>
      <c r="H20" s="1">
        <v>1799</v>
      </c>
      <c r="I20" s="1">
        <f t="shared" si="1"/>
        <v>0</v>
      </c>
      <c r="K20" s="4">
        <v>390897577011014</v>
      </c>
      <c r="L20">
        <v>0</v>
      </c>
      <c r="M20">
        <v>7</v>
      </c>
      <c r="O20" s="4">
        <v>390897547004039</v>
      </c>
      <c r="P20">
        <v>15</v>
      </c>
      <c r="Q20">
        <v>9</v>
      </c>
    </row>
    <row r="21" spans="1:17" x14ac:dyDescent="0.25">
      <c r="A21" t="s">
        <v>363</v>
      </c>
      <c r="B21" t="s">
        <v>113</v>
      </c>
      <c r="C21" s="1">
        <v>1209</v>
      </c>
      <c r="D21" s="1">
        <v>7</v>
      </c>
      <c r="F21" s="1">
        <f t="shared" si="2"/>
        <v>1209</v>
      </c>
      <c r="G21" s="1" t="str">
        <f t="shared" si="2"/>
        <v/>
      </c>
      <c r="H21" s="1">
        <v>1209</v>
      </c>
      <c r="I21" s="1">
        <f t="shared" si="1"/>
        <v>0</v>
      </c>
      <c r="K21" s="4">
        <v>390897577011015</v>
      </c>
      <c r="L21">
        <v>0</v>
      </c>
      <c r="M21">
        <v>7</v>
      </c>
      <c r="O21" s="4">
        <v>390894547004037</v>
      </c>
      <c r="P21">
        <v>34</v>
      </c>
      <c r="Q21">
        <v>9</v>
      </c>
    </row>
    <row r="22" spans="1:17" x14ac:dyDescent="0.25">
      <c r="A22" t="s">
        <v>364</v>
      </c>
      <c r="B22" t="s">
        <v>113</v>
      </c>
      <c r="C22" s="1">
        <v>1281</v>
      </c>
      <c r="D22" s="1">
        <v>9</v>
      </c>
      <c r="F22" s="1" t="str">
        <f t="shared" si="2"/>
        <v/>
      </c>
      <c r="G22" s="1">
        <f t="shared" si="2"/>
        <v>1281</v>
      </c>
      <c r="H22" s="1">
        <v>1281</v>
      </c>
      <c r="I22" s="1">
        <f t="shared" si="1"/>
        <v>0</v>
      </c>
      <c r="K22" s="4">
        <v>390897539003026</v>
      </c>
      <c r="L22">
        <v>71</v>
      </c>
      <c r="M22">
        <v>7</v>
      </c>
      <c r="O22" s="4">
        <v>390897547004027</v>
      </c>
      <c r="P22">
        <v>6</v>
      </c>
      <c r="Q22">
        <v>9</v>
      </c>
    </row>
    <row r="23" spans="1:17" x14ac:dyDescent="0.25">
      <c r="A23" t="s">
        <v>365</v>
      </c>
      <c r="B23" t="s">
        <v>113</v>
      </c>
      <c r="C23" s="1">
        <v>9829</v>
      </c>
      <c r="D23" s="1">
        <v>9</v>
      </c>
      <c r="E23" s="1"/>
      <c r="F23" s="1" t="str">
        <f t="shared" si="2"/>
        <v/>
      </c>
      <c r="G23" s="1">
        <f t="shared" si="2"/>
        <v>9829</v>
      </c>
      <c r="H23" s="1">
        <v>18896</v>
      </c>
      <c r="I23" s="1">
        <f t="shared" si="1"/>
        <v>9067</v>
      </c>
      <c r="J23" t="s">
        <v>523</v>
      </c>
      <c r="K23" s="4">
        <v>390897539003003</v>
      </c>
      <c r="L23">
        <v>388</v>
      </c>
      <c r="M23">
        <v>7</v>
      </c>
      <c r="O23" s="4">
        <v>390897547004028</v>
      </c>
      <c r="P23">
        <v>0</v>
      </c>
      <c r="Q23">
        <v>9</v>
      </c>
    </row>
    <row r="24" spans="1:17" x14ac:dyDescent="0.25">
      <c r="A24" t="s">
        <v>366</v>
      </c>
      <c r="B24" t="s">
        <v>113</v>
      </c>
      <c r="C24" s="1">
        <v>985</v>
      </c>
      <c r="D24" s="1">
        <v>9</v>
      </c>
      <c r="F24" s="1" t="str">
        <f t="shared" si="2"/>
        <v/>
      </c>
      <c r="G24" s="1">
        <f t="shared" si="2"/>
        <v>985</v>
      </c>
      <c r="H24" s="1">
        <v>985</v>
      </c>
      <c r="I24" s="1">
        <f t="shared" si="1"/>
        <v>0</v>
      </c>
      <c r="K24" s="4">
        <v>390897539003018</v>
      </c>
      <c r="L24">
        <v>107</v>
      </c>
      <c r="M24">
        <v>7</v>
      </c>
      <c r="O24" s="4">
        <v>390897547001020</v>
      </c>
      <c r="P24">
        <v>63</v>
      </c>
      <c r="Q24">
        <v>9</v>
      </c>
    </row>
    <row r="25" spans="1:17" x14ac:dyDescent="0.25">
      <c r="A25" t="s">
        <v>45</v>
      </c>
      <c r="B25" t="s">
        <v>113</v>
      </c>
      <c r="C25" s="1">
        <v>2112</v>
      </c>
      <c r="D25" s="1">
        <v>9</v>
      </c>
      <c r="F25" s="1" t="str">
        <f t="shared" si="2"/>
        <v/>
      </c>
      <c r="G25" s="1">
        <f t="shared" si="2"/>
        <v>2112</v>
      </c>
      <c r="H25" s="1">
        <v>2112</v>
      </c>
      <c r="I25" s="1">
        <f t="shared" si="1"/>
        <v>0</v>
      </c>
      <c r="K25" s="4">
        <v>390897539003019</v>
      </c>
      <c r="L25">
        <v>17</v>
      </c>
      <c r="M25">
        <v>7</v>
      </c>
      <c r="O25" s="4">
        <v>390897547004036</v>
      </c>
      <c r="P25">
        <v>73</v>
      </c>
      <c r="Q25">
        <v>9</v>
      </c>
    </row>
    <row r="26" spans="1:17" x14ac:dyDescent="0.25">
      <c r="A26" t="s">
        <v>353</v>
      </c>
      <c r="B26" t="s">
        <v>113</v>
      </c>
      <c r="C26" s="1">
        <v>3196</v>
      </c>
      <c r="D26" s="1">
        <v>7</v>
      </c>
      <c r="E26" s="1"/>
      <c r="F26" s="1">
        <f t="shared" si="2"/>
        <v>3196</v>
      </c>
      <c r="G26" s="1" t="str">
        <f t="shared" si="2"/>
        <v/>
      </c>
      <c r="H26" s="1">
        <v>10244</v>
      </c>
      <c r="I26" s="1">
        <f t="shared" si="1"/>
        <v>7048</v>
      </c>
      <c r="J26" t="s">
        <v>519</v>
      </c>
      <c r="K26" s="4">
        <v>390897577011008</v>
      </c>
      <c r="L26">
        <v>9</v>
      </c>
      <c r="M26">
        <v>7</v>
      </c>
      <c r="O26" s="4">
        <v>390897547004040</v>
      </c>
      <c r="P26">
        <v>8</v>
      </c>
      <c r="Q26">
        <v>9</v>
      </c>
    </row>
    <row r="27" spans="1:17" x14ac:dyDescent="0.25">
      <c r="A27" t="s">
        <v>355</v>
      </c>
      <c r="B27" t="s">
        <v>113</v>
      </c>
      <c r="C27" s="1">
        <v>1834</v>
      </c>
      <c r="D27" s="1">
        <v>9</v>
      </c>
      <c r="E27" s="1"/>
      <c r="F27" s="1" t="str">
        <f t="shared" si="2"/>
        <v/>
      </c>
      <c r="G27" s="1">
        <f t="shared" si="2"/>
        <v>1834</v>
      </c>
      <c r="H27" s="1">
        <v>3036</v>
      </c>
      <c r="I27" s="1">
        <f t="shared" si="1"/>
        <v>1202</v>
      </c>
      <c r="J27" t="s">
        <v>521</v>
      </c>
      <c r="K27" s="4">
        <v>390897539003008</v>
      </c>
      <c r="L27">
        <v>19</v>
      </c>
      <c r="M27">
        <v>9</v>
      </c>
      <c r="O27" s="4">
        <v>390897541021026</v>
      </c>
      <c r="P27">
        <v>14</v>
      </c>
      <c r="Q27">
        <v>9</v>
      </c>
    </row>
    <row r="28" spans="1:17" x14ac:dyDescent="0.25">
      <c r="A28" t="s">
        <v>53</v>
      </c>
      <c r="B28" t="s">
        <v>113</v>
      </c>
      <c r="C28" s="1">
        <v>8052</v>
      </c>
      <c r="D28" s="1">
        <v>9</v>
      </c>
      <c r="E28" s="1"/>
      <c r="F28" s="1" t="str">
        <f t="shared" si="2"/>
        <v/>
      </c>
      <c r="G28" s="1">
        <f t="shared" si="2"/>
        <v>8052</v>
      </c>
      <c r="H28" s="1">
        <v>8520</v>
      </c>
      <c r="I28" s="1">
        <f t="shared" si="1"/>
        <v>468</v>
      </c>
      <c r="J28" t="s">
        <v>522</v>
      </c>
      <c r="K28" s="4">
        <v>390897539002008</v>
      </c>
      <c r="L28">
        <v>11</v>
      </c>
      <c r="M28">
        <v>9</v>
      </c>
      <c r="O28" s="4">
        <v>390897541021018</v>
      </c>
      <c r="P28">
        <v>206</v>
      </c>
      <c r="Q28">
        <v>9</v>
      </c>
    </row>
    <row r="29" spans="1:17" x14ac:dyDescent="0.25">
      <c r="A29" t="s">
        <v>356</v>
      </c>
      <c r="B29" t="s">
        <v>113</v>
      </c>
      <c r="C29" s="1">
        <v>1029</v>
      </c>
      <c r="D29" s="1">
        <v>7</v>
      </c>
      <c r="E29" s="1"/>
      <c r="F29" s="1">
        <f t="shared" si="2"/>
        <v>1029</v>
      </c>
      <c r="G29" s="1" t="str">
        <f t="shared" si="2"/>
        <v/>
      </c>
      <c r="H29" s="1">
        <v>1433</v>
      </c>
      <c r="I29" s="1">
        <f t="shared" si="1"/>
        <v>404</v>
      </c>
      <c r="O29" s="4">
        <v>390897547001023</v>
      </c>
      <c r="P29">
        <v>52</v>
      </c>
      <c r="Q29">
        <v>9</v>
      </c>
    </row>
    <row r="30" spans="1:17" x14ac:dyDescent="0.25">
      <c r="A30" t="s">
        <v>367</v>
      </c>
      <c r="B30" t="s">
        <v>113</v>
      </c>
      <c r="C30" s="1">
        <v>1260</v>
      </c>
      <c r="D30" s="1">
        <v>9</v>
      </c>
      <c r="E30" s="1"/>
      <c r="F30" s="1" t="str">
        <f t="shared" si="2"/>
        <v/>
      </c>
      <c r="G30" s="1">
        <f t="shared" si="2"/>
        <v>1260</v>
      </c>
      <c r="H30" s="1">
        <v>1395</v>
      </c>
      <c r="I30" s="1">
        <f t="shared" si="1"/>
        <v>135</v>
      </c>
      <c r="J30" t="s">
        <v>520</v>
      </c>
      <c r="K30" s="4" t="s">
        <v>478</v>
      </c>
      <c r="L30">
        <f>SUM(L9:L26)</f>
        <v>1494</v>
      </c>
      <c r="O30" s="4">
        <v>390897541021054</v>
      </c>
      <c r="P30">
        <v>40</v>
      </c>
      <c r="Q30">
        <v>9</v>
      </c>
    </row>
    <row r="31" spans="1:17" x14ac:dyDescent="0.25">
      <c r="A31" t="s">
        <v>368</v>
      </c>
      <c r="B31" t="s">
        <v>113</v>
      </c>
      <c r="C31" s="1">
        <v>2511</v>
      </c>
      <c r="D31" s="1">
        <v>7</v>
      </c>
      <c r="E31" s="1"/>
      <c r="F31" s="1">
        <f t="shared" si="2"/>
        <v>2511</v>
      </c>
      <c r="G31" s="1" t="str">
        <f t="shared" si="2"/>
        <v/>
      </c>
      <c r="H31" s="1">
        <v>2557</v>
      </c>
      <c r="I31" s="1">
        <f t="shared" si="1"/>
        <v>46</v>
      </c>
      <c r="J31" t="s">
        <v>462</v>
      </c>
      <c r="K31" s="4" t="s">
        <v>479</v>
      </c>
      <c r="L31">
        <f>SUM(L27:L28)</f>
        <v>30</v>
      </c>
      <c r="O31" s="4">
        <v>390897541021024</v>
      </c>
      <c r="P31">
        <v>6</v>
      </c>
      <c r="Q31">
        <v>9</v>
      </c>
    </row>
    <row r="32" spans="1:17" x14ac:dyDescent="0.25">
      <c r="A32" t="s">
        <v>369</v>
      </c>
      <c r="B32" t="s">
        <v>113</v>
      </c>
      <c r="C32" s="1">
        <v>2756</v>
      </c>
      <c r="D32" s="1">
        <v>7</v>
      </c>
      <c r="F32" s="1">
        <f t="shared" si="2"/>
        <v>2756</v>
      </c>
      <c r="G32" s="1" t="str">
        <f t="shared" si="2"/>
        <v/>
      </c>
      <c r="H32" s="1">
        <v>2756</v>
      </c>
      <c r="I32" s="1">
        <f t="shared" si="1"/>
        <v>0</v>
      </c>
      <c r="O32" s="4">
        <v>390897541021028</v>
      </c>
      <c r="P32">
        <v>2</v>
      </c>
      <c r="Q32">
        <v>9</v>
      </c>
    </row>
    <row r="33" spans="1:17" x14ac:dyDescent="0.25">
      <c r="A33" t="s">
        <v>62</v>
      </c>
      <c r="B33" t="s">
        <v>113</v>
      </c>
      <c r="C33" s="1">
        <v>4824</v>
      </c>
      <c r="D33" s="1">
        <v>9</v>
      </c>
      <c r="F33" s="1" t="str">
        <f t="shared" si="2"/>
        <v/>
      </c>
      <c r="G33" s="1">
        <f t="shared" si="2"/>
        <v>4824</v>
      </c>
      <c r="H33" s="1">
        <v>4824</v>
      </c>
      <c r="I33" s="1">
        <f t="shared" si="1"/>
        <v>0</v>
      </c>
      <c r="O33" s="4">
        <v>390897541021029</v>
      </c>
      <c r="P33">
        <v>7</v>
      </c>
      <c r="Q33">
        <v>9</v>
      </c>
    </row>
    <row r="34" spans="1:17" x14ac:dyDescent="0.25">
      <c r="A34" t="s">
        <v>65</v>
      </c>
      <c r="B34" t="s">
        <v>113</v>
      </c>
      <c r="C34" s="1">
        <v>3180</v>
      </c>
      <c r="D34" s="1">
        <v>9</v>
      </c>
      <c r="E34" s="1"/>
      <c r="F34" s="1" t="str">
        <f t="shared" si="2"/>
        <v/>
      </c>
      <c r="G34" s="1">
        <f t="shared" si="2"/>
        <v>3180</v>
      </c>
      <c r="H34" s="1">
        <v>3248</v>
      </c>
      <c r="I34" s="1">
        <f t="shared" si="1"/>
        <v>68</v>
      </c>
      <c r="J34" t="s">
        <v>521</v>
      </c>
      <c r="O34" s="4">
        <v>390897541021030</v>
      </c>
      <c r="P34">
        <v>7</v>
      </c>
      <c r="Q34">
        <v>9</v>
      </c>
    </row>
    <row r="35" spans="1:17" x14ac:dyDescent="0.25">
      <c r="A35" t="s">
        <v>370</v>
      </c>
      <c r="B35" t="s">
        <v>113</v>
      </c>
      <c r="C35" s="1">
        <v>2120</v>
      </c>
      <c r="D35" s="1">
        <v>9</v>
      </c>
      <c r="F35" s="1" t="str">
        <f t="shared" si="2"/>
        <v/>
      </c>
      <c r="G35" s="1">
        <f t="shared" si="2"/>
        <v>2120</v>
      </c>
      <c r="H35" s="1">
        <v>2120</v>
      </c>
      <c r="I35" s="1">
        <f t="shared" si="1"/>
        <v>0</v>
      </c>
      <c r="O35" s="4">
        <v>390897541021027</v>
      </c>
      <c r="P35">
        <v>16</v>
      </c>
      <c r="Q35">
        <v>9</v>
      </c>
    </row>
    <row r="36" spans="1:17" x14ac:dyDescent="0.25">
      <c r="A36" t="s">
        <v>371</v>
      </c>
      <c r="B36" t="s">
        <v>113</v>
      </c>
      <c r="C36" s="1">
        <v>1606</v>
      </c>
      <c r="D36" s="1">
        <v>7</v>
      </c>
      <c r="F36" s="1">
        <f t="shared" si="2"/>
        <v>1606</v>
      </c>
      <c r="G36" s="1" t="str">
        <f t="shared" si="2"/>
        <v/>
      </c>
      <c r="H36" s="1">
        <v>1606</v>
      </c>
      <c r="I36" s="1">
        <f t="shared" si="1"/>
        <v>0</v>
      </c>
      <c r="O36" s="4">
        <v>390897541021013</v>
      </c>
      <c r="P36">
        <v>160</v>
      </c>
      <c r="Q36">
        <v>9</v>
      </c>
    </row>
    <row r="37" spans="1:17" x14ac:dyDescent="0.25">
      <c r="A37" t="s">
        <v>70</v>
      </c>
      <c r="B37" t="s">
        <v>113</v>
      </c>
      <c r="C37" s="1">
        <v>2571</v>
      </c>
      <c r="D37" s="1">
        <v>7</v>
      </c>
      <c r="E37" s="1"/>
      <c r="F37" s="1">
        <f t="shared" si="2"/>
        <v>2571</v>
      </c>
      <c r="G37" s="1" t="str">
        <f t="shared" si="2"/>
        <v/>
      </c>
      <c r="H37" s="1">
        <v>7753</v>
      </c>
      <c r="I37" s="1">
        <f t="shared" si="1"/>
        <v>5182</v>
      </c>
      <c r="O37" s="4">
        <v>390897541021017</v>
      </c>
      <c r="P37">
        <v>0</v>
      </c>
      <c r="Q37">
        <v>9</v>
      </c>
    </row>
    <row r="38" spans="1:17" x14ac:dyDescent="0.25">
      <c r="A38" t="s">
        <v>16</v>
      </c>
      <c r="B38" t="s">
        <v>113</v>
      </c>
      <c r="C38" s="1">
        <v>2175</v>
      </c>
      <c r="D38" s="1">
        <v>9</v>
      </c>
      <c r="F38" s="1" t="str">
        <f t="shared" si="2"/>
        <v/>
      </c>
      <c r="G38" s="1">
        <f t="shared" si="2"/>
        <v>2175</v>
      </c>
      <c r="H38" s="1">
        <v>2175</v>
      </c>
      <c r="I38" s="1">
        <f t="shared" si="1"/>
        <v>0</v>
      </c>
      <c r="O38" s="4">
        <v>390897541021036</v>
      </c>
      <c r="P38">
        <v>0</v>
      </c>
      <c r="Q38">
        <v>9</v>
      </c>
    </row>
    <row r="39" spans="1:17" x14ac:dyDescent="0.25">
      <c r="A39" s="2" t="s">
        <v>372</v>
      </c>
      <c r="B39" t="s">
        <v>113</v>
      </c>
      <c r="C39" s="1">
        <v>2842</v>
      </c>
      <c r="D39" s="1" t="s">
        <v>103</v>
      </c>
      <c r="E39" s="1"/>
      <c r="F39" s="1">
        <f>P56</f>
        <v>585</v>
      </c>
      <c r="G39" s="1">
        <f>SUM(P57,P4)</f>
        <v>2257</v>
      </c>
      <c r="H39" s="1">
        <v>3194</v>
      </c>
      <c r="I39" s="1">
        <f t="shared" si="1"/>
        <v>352</v>
      </c>
      <c r="J39" t="s">
        <v>524</v>
      </c>
      <c r="O39" s="4">
        <v>390897541021033</v>
      </c>
      <c r="P39">
        <v>0</v>
      </c>
      <c r="Q39">
        <v>9</v>
      </c>
    </row>
    <row r="40" spans="1:17" x14ac:dyDescent="0.25">
      <c r="A40" t="s">
        <v>76</v>
      </c>
      <c r="B40" t="s">
        <v>113</v>
      </c>
      <c r="C40" s="1">
        <v>1671</v>
      </c>
      <c r="D40" s="1">
        <v>9</v>
      </c>
      <c r="F40" s="1" t="str">
        <f t="shared" ref="F40:G49" si="3">IF($D40=F$1,$C40,"")</f>
        <v/>
      </c>
      <c r="G40" s="1">
        <f t="shared" si="3"/>
        <v>1671</v>
      </c>
      <c r="H40" s="1">
        <v>1671</v>
      </c>
      <c r="I40" s="1">
        <f t="shared" si="1"/>
        <v>0</v>
      </c>
      <c r="O40" s="4">
        <v>390897541021046</v>
      </c>
      <c r="P40">
        <v>0</v>
      </c>
      <c r="Q40">
        <v>9</v>
      </c>
    </row>
    <row r="41" spans="1:17" x14ac:dyDescent="0.25">
      <c r="A41" t="s">
        <v>373</v>
      </c>
      <c r="B41" t="s">
        <v>113</v>
      </c>
      <c r="C41" s="1">
        <v>2059</v>
      </c>
      <c r="D41" s="1">
        <v>7</v>
      </c>
      <c r="E41" s="1"/>
      <c r="F41" s="1">
        <f t="shared" si="3"/>
        <v>2059</v>
      </c>
      <c r="G41" s="1" t="str">
        <f t="shared" si="3"/>
        <v/>
      </c>
      <c r="H41" s="1">
        <v>2542</v>
      </c>
      <c r="I41" s="1">
        <f t="shared" si="1"/>
        <v>483</v>
      </c>
      <c r="J41" t="s">
        <v>517</v>
      </c>
      <c r="O41" s="4">
        <v>390897541021043</v>
      </c>
      <c r="P41">
        <v>0</v>
      </c>
      <c r="Q41">
        <v>9</v>
      </c>
    </row>
    <row r="42" spans="1:17" x14ac:dyDescent="0.25">
      <c r="A42" t="s">
        <v>91</v>
      </c>
      <c r="B42" t="s">
        <v>113</v>
      </c>
      <c r="C42" s="1">
        <v>4309</v>
      </c>
      <c r="D42" s="1">
        <v>9</v>
      </c>
      <c r="E42" s="1"/>
      <c r="F42" s="1" t="str">
        <f t="shared" si="3"/>
        <v/>
      </c>
      <c r="G42" s="1">
        <f t="shared" si="3"/>
        <v>4309</v>
      </c>
      <c r="H42" s="1">
        <v>9130</v>
      </c>
      <c r="I42" s="1">
        <f t="shared" si="1"/>
        <v>4821</v>
      </c>
      <c r="J42" t="s">
        <v>518</v>
      </c>
      <c r="O42" s="4">
        <v>390897541021047</v>
      </c>
      <c r="P42">
        <v>5</v>
      </c>
      <c r="Q42">
        <v>9</v>
      </c>
    </row>
    <row r="43" spans="1:17" x14ac:dyDescent="0.25">
      <c r="A43" t="s">
        <v>93</v>
      </c>
      <c r="B43" t="s">
        <v>113</v>
      </c>
      <c r="C43" s="1">
        <v>944</v>
      </c>
      <c r="D43" s="1">
        <v>7</v>
      </c>
      <c r="E43" s="1"/>
      <c r="F43" s="1">
        <f t="shared" si="3"/>
        <v>944</v>
      </c>
      <c r="G43" s="1" t="str">
        <f t="shared" si="3"/>
        <v/>
      </c>
      <c r="H43" s="1">
        <v>2992</v>
      </c>
      <c r="I43" s="1">
        <f t="shared" si="1"/>
        <v>2048</v>
      </c>
      <c r="J43" t="s">
        <v>525</v>
      </c>
      <c r="O43" s="4">
        <v>390897541021040</v>
      </c>
      <c r="P43">
        <v>72</v>
      </c>
      <c r="Q43">
        <v>9</v>
      </c>
    </row>
    <row r="44" spans="1:17" x14ac:dyDescent="0.25">
      <c r="A44" t="s">
        <v>374</v>
      </c>
      <c r="B44" t="s">
        <v>114</v>
      </c>
      <c r="D44" s="1">
        <v>9</v>
      </c>
      <c r="F44" s="1" t="str">
        <f t="shared" si="3"/>
        <v/>
      </c>
      <c r="G44" s="1">
        <f t="shared" si="3"/>
        <v>0</v>
      </c>
      <c r="H44" s="1"/>
      <c r="I44" s="1">
        <f t="shared" si="1"/>
        <v>0</v>
      </c>
      <c r="O44" s="4">
        <v>390897541021048</v>
      </c>
      <c r="P44">
        <v>103</v>
      </c>
      <c r="Q44">
        <v>9</v>
      </c>
    </row>
    <row r="45" spans="1:17" x14ac:dyDescent="0.25">
      <c r="A45" t="s">
        <v>375</v>
      </c>
      <c r="B45" t="s">
        <v>114</v>
      </c>
      <c r="D45" s="1">
        <v>9</v>
      </c>
      <c r="F45" s="1" t="str">
        <f t="shared" si="3"/>
        <v/>
      </c>
      <c r="G45" s="1">
        <f t="shared" si="3"/>
        <v>0</v>
      </c>
      <c r="H45" s="1"/>
      <c r="I45" s="1">
        <f t="shared" si="1"/>
        <v>0</v>
      </c>
      <c r="O45" s="4">
        <v>390897541021016</v>
      </c>
      <c r="P45">
        <v>21</v>
      </c>
      <c r="Q45">
        <v>9</v>
      </c>
    </row>
    <row r="46" spans="1:17" x14ac:dyDescent="0.25">
      <c r="A46" t="s">
        <v>365</v>
      </c>
      <c r="B46" t="s">
        <v>114</v>
      </c>
      <c r="D46" s="1">
        <v>7</v>
      </c>
      <c r="F46" s="1">
        <f t="shared" si="3"/>
        <v>0</v>
      </c>
      <c r="G46" s="1" t="str">
        <f t="shared" si="3"/>
        <v/>
      </c>
      <c r="H46" s="1"/>
      <c r="I46" s="1">
        <f t="shared" si="1"/>
        <v>0</v>
      </c>
      <c r="O46" s="4">
        <v>390897541021015</v>
      </c>
      <c r="P46">
        <v>32</v>
      </c>
      <c r="Q46">
        <v>9</v>
      </c>
    </row>
    <row r="47" spans="1:17" x14ac:dyDescent="0.25">
      <c r="A47" t="s">
        <v>376</v>
      </c>
      <c r="B47" t="s">
        <v>114</v>
      </c>
      <c r="D47" s="1">
        <v>7</v>
      </c>
      <c r="F47" s="1">
        <f t="shared" si="3"/>
        <v>0</v>
      </c>
      <c r="G47" s="1" t="str">
        <f t="shared" si="3"/>
        <v/>
      </c>
      <c r="H47" s="1"/>
      <c r="I47" s="1">
        <f t="shared" si="1"/>
        <v>0</v>
      </c>
      <c r="J47" s="1"/>
      <c r="O47" s="4">
        <v>390897541021014</v>
      </c>
      <c r="P47">
        <v>20</v>
      </c>
      <c r="Q47">
        <v>9</v>
      </c>
    </row>
    <row r="48" spans="1:17" x14ac:dyDescent="0.25">
      <c r="A48" t="s">
        <v>377</v>
      </c>
      <c r="B48" t="s">
        <v>114</v>
      </c>
      <c r="D48" s="1">
        <v>9</v>
      </c>
      <c r="F48" s="1" t="str">
        <f t="shared" si="3"/>
        <v/>
      </c>
      <c r="G48" s="1">
        <f t="shared" si="3"/>
        <v>0</v>
      </c>
      <c r="H48" s="1"/>
      <c r="I48" s="1">
        <f t="shared" si="1"/>
        <v>0</v>
      </c>
      <c r="O48" s="4">
        <v>390897541021019</v>
      </c>
      <c r="P48">
        <v>22</v>
      </c>
      <c r="Q48">
        <v>9</v>
      </c>
    </row>
    <row r="49" spans="1:17" x14ac:dyDescent="0.25">
      <c r="A49" t="s">
        <v>378</v>
      </c>
      <c r="B49" t="s">
        <v>114</v>
      </c>
      <c r="D49" s="1">
        <v>9</v>
      </c>
      <c r="F49" s="1" t="str">
        <f t="shared" si="3"/>
        <v/>
      </c>
      <c r="G49" s="1">
        <f t="shared" si="3"/>
        <v>0</v>
      </c>
      <c r="H49" s="1"/>
      <c r="I49" s="1">
        <f t="shared" si="1"/>
        <v>0</v>
      </c>
      <c r="O49" s="4">
        <v>390897541021068</v>
      </c>
      <c r="P49">
        <v>21</v>
      </c>
      <c r="Q49">
        <v>9</v>
      </c>
    </row>
    <row r="50" spans="1:17" x14ac:dyDescent="0.25">
      <c r="C50" s="1">
        <f>SUM(C3:C49)</f>
        <v>178519</v>
      </c>
      <c r="F50" s="1">
        <f>SUM(F3:F49)</f>
        <v>35329</v>
      </c>
      <c r="G50" s="1">
        <f>SUM(G3:G49)</f>
        <v>143190</v>
      </c>
      <c r="H50" s="1"/>
      <c r="I50" s="1">
        <f>SUM(I3:I49)</f>
        <v>0</v>
      </c>
      <c r="J50" s="1"/>
      <c r="O50" s="4">
        <v>390897541021022</v>
      </c>
      <c r="P50">
        <v>18</v>
      </c>
      <c r="Q50">
        <v>9</v>
      </c>
    </row>
    <row r="51" spans="1:17" x14ac:dyDescent="0.25">
      <c r="C51" s="1" t="str">
        <f>IF(C50=A1,"GOOD!")</f>
        <v>GOOD!</v>
      </c>
      <c r="F51" t="str">
        <f>IF(F50+G50=C50,"GOOD!")</f>
        <v>GOOD!</v>
      </c>
      <c r="I51" s="1"/>
      <c r="O51" s="4">
        <v>390897541021023</v>
      </c>
      <c r="P51">
        <v>65</v>
      </c>
      <c r="Q51">
        <v>9</v>
      </c>
    </row>
    <row r="52" spans="1:17" x14ac:dyDescent="0.25">
      <c r="I52" s="1"/>
      <c r="O52" s="4">
        <v>390897541021020</v>
      </c>
      <c r="P52">
        <v>16</v>
      </c>
      <c r="Q52">
        <v>9</v>
      </c>
    </row>
    <row r="53" spans="1:17" x14ac:dyDescent="0.25">
      <c r="O53" s="4">
        <v>390897541021039</v>
      </c>
      <c r="P53">
        <v>33</v>
      </c>
      <c r="Q53">
        <v>9</v>
      </c>
    </row>
    <row r="54" spans="1:17" x14ac:dyDescent="0.25">
      <c r="O54" s="4">
        <v>390897541021021</v>
      </c>
      <c r="P54">
        <v>29</v>
      </c>
      <c r="Q54">
        <v>9</v>
      </c>
    </row>
    <row r="55" spans="1:17" x14ac:dyDescent="0.25">
      <c r="O55" s="4">
        <v>390897541021025</v>
      </c>
      <c r="P55">
        <v>28</v>
      </c>
      <c r="Q55">
        <v>9</v>
      </c>
    </row>
    <row r="56" spans="1:17" x14ac:dyDescent="0.25">
      <c r="O56" s="4" t="s">
        <v>654</v>
      </c>
      <c r="P56">
        <f>SUM(P8:P16)</f>
        <v>585</v>
      </c>
    </row>
    <row r="57" spans="1:17" x14ac:dyDescent="0.25">
      <c r="O57" s="4" t="s">
        <v>655</v>
      </c>
      <c r="P57">
        <f>SUM(P17:P55)</f>
        <v>1252</v>
      </c>
    </row>
  </sheetData>
  <autoFilter ref="A2:G51"/>
  <mergeCells count="4">
    <mergeCell ref="K1:M1"/>
    <mergeCell ref="K7:M7"/>
    <mergeCell ref="O1:Q1"/>
    <mergeCell ref="O6:Q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Summary Tables</vt:lpstr>
      <vt:lpstr>Sheet1</vt:lpstr>
      <vt:lpstr>Cuyahoga</vt:lpstr>
      <vt:lpstr>Franklin_1</vt:lpstr>
      <vt:lpstr>Greene</vt:lpstr>
      <vt:lpstr>Hamilton</vt:lpstr>
      <vt:lpstr>Holmes</vt:lpstr>
      <vt:lpstr>Lake</vt:lpstr>
      <vt:lpstr>Licking</vt:lpstr>
      <vt:lpstr>Lorain</vt:lpstr>
      <vt:lpstr>Mahoning</vt:lpstr>
      <vt:lpstr>Muskingum</vt:lpstr>
      <vt:lpstr>Richland</vt:lpstr>
      <vt:lpstr>Scioto</vt:lpstr>
      <vt:lpstr>Shelby</vt:lpstr>
      <vt:lpstr>Stark</vt:lpstr>
      <vt:lpstr>Warren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</cp:lastModifiedBy>
  <dcterms:created xsi:type="dcterms:W3CDTF">2021-09-19T21:25:16Z</dcterms:created>
  <dcterms:modified xsi:type="dcterms:W3CDTF">2021-10-06T19:32:34Z</dcterms:modified>
</cp:coreProperties>
</file>