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35" i="8"/>
  <c r="D35" i="8"/>
  <c r="C35" i="8"/>
  <c r="E34" i="8"/>
  <c r="D34" i="8"/>
  <c r="C34" i="8"/>
  <c r="E33" i="8"/>
  <c r="D33" i="8"/>
  <c r="G33" i="10" s="1"/>
  <c r="C33" i="8"/>
  <c r="E32" i="8"/>
  <c r="D32" i="8"/>
  <c r="C32" i="8"/>
  <c r="E31" i="8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D22" i="8"/>
  <c r="C22" i="8"/>
  <c r="E21" i="8"/>
  <c r="D21" i="8"/>
  <c r="C21" i="8"/>
  <c r="E20" i="8"/>
  <c r="D20" i="8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F16" i="8" s="1"/>
  <c r="E15" i="8"/>
  <c r="D15" i="8"/>
  <c r="C15" i="8"/>
  <c r="E14" i="8"/>
  <c r="D14" i="8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C4" i="8"/>
  <c r="F4" i="8" s="1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C28" i="6"/>
  <c r="E27" i="6"/>
  <c r="D27" i="6"/>
  <c r="C27" i="6"/>
  <c r="E26" i="6"/>
  <c r="D26" i="6"/>
  <c r="C26" i="6"/>
  <c r="E25" i="6"/>
  <c r="D25" i="6"/>
  <c r="C25" i="6"/>
  <c r="E24" i="6"/>
  <c r="D24" i="6"/>
  <c r="C24" i="6"/>
  <c r="E23" i="6"/>
  <c r="D23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1" i="5"/>
  <c r="D1" i="5"/>
  <c r="C1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G3" i="7" l="1"/>
  <c r="G32" i="10"/>
  <c r="F16" i="6"/>
  <c r="F8" i="5"/>
  <c r="I8" i="5" s="1"/>
  <c r="F16" i="5"/>
  <c r="F20" i="5"/>
  <c r="F28" i="5"/>
  <c r="F32" i="5"/>
  <c r="G4" i="5"/>
  <c r="G6" i="5"/>
  <c r="G12" i="5"/>
  <c r="G14" i="5"/>
  <c r="G26" i="5"/>
  <c r="G35" i="5"/>
  <c r="F20" i="8"/>
  <c r="F28" i="6"/>
  <c r="G34" i="6"/>
  <c r="F25" i="8"/>
  <c r="F9" i="5"/>
  <c r="G6" i="6"/>
  <c r="G8" i="6"/>
  <c r="G10" i="6"/>
  <c r="F11" i="6"/>
  <c r="G12" i="6"/>
  <c r="G14" i="6"/>
  <c r="G16" i="6"/>
  <c r="G18" i="6"/>
  <c r="G22" i="6"/>
  <c r="F23" i="6"/>
  <c r="G24" i="6"/>
  <c r="G26" i="6"/>
  <c r="G28" i="6"/>
  <c r="I28" i="6" s="1"/>
  <c r="G30" i="6"/>
  <c r="F31" i="6"/>
  <c r="G32" i="6"/>
  <c r="G19" i="7"/>
  <c r="H20" i="10"/>
  <c r="G7" i="5"/>
  <c r="G9" i="5"/>
  <c r="G15" i="5"/>
  <c r="G17" i="5"/>
  <c r="F27" i="5"/>
  <c r="G33" i="5"/>
  <c r="F5" i="6"/>
  <c r="F9" i="6"/>
  <c r="F13" i="6"/>
  <c r="G19" i="6"/>
  <c r="F21" i="6"/>
  <c r="F33" i="6"/>
  <c r="G35" i="6"/>
  <c r="F16" i="7"/>
  <c r="G6" i="10"/>
  <c r="G14" i="10"/>
  <c r="G17" i="8"/>
  <c r="G19" i="8"/>
  <c r="G22" i="10"/>
  <c r="G23" i="8"/>
  <c r="G31" i="8"/>
  <c r="G15" i="10"/>
  <c r="G30" i="10"/>
  <c r="G4" i="10"/>
  <c r="G12" i="10"/>
  <c r="G16" i="10"/>
  <c r="G20" i="10"/>
  <c r="G28" i="10"/>
  <c r="F9" i="7"/>
  <c r="F13" i="7"/>
  <c r="F17" i="7"/>
  <c r="F21" i="7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H26" i="5" s="1"/>
  <c r="F30" i="5"/>
  <c r="G8" i="5"/>
  <c r="G10" i="5"/>
  <c r="G16" i="5"/>
  <c r="H16" i="5" s="1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4" i="5" s="1"/>
  <c r="F12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F32" i="8"/>
  <c r="G35" i="8"/>
  <c r="G21" i="10"/>
  <c r="G25" i="5"/>
  <c r="H25" i="5" s="1"/>
  <c r="G27" i="5"/>
  <c r="G29" i="5"/>
  <c r="G31" i="5"/>
  <c r="F33" i="5"/>
  <c r="F4" i="6"/>
  <c r="F8" i="6"/>
  <c r="I8" i="6" s="1"/>
  <c r="F12" i="6"/>
  <c r="G13" i="6"/>
  <c r="F20" i="6"/>
  <c r="F24" i="6"/>
  <c r="F27" i="6"/>
  <c r="F32" i="6"/>
  <c r="I32" i="6" s="1"/>
  <c r="F9" i="8"/>
  <c r="F6" i="8"/>
  <c r="F10" i="8"/>
  <c r="F14" i="8"/>
  <c r="I12" i="5"/>
  <c r="F15" i="6"/>
  <c r="F35" i="6"/>
  <c r="G18" i="10"/>
  <c r="H18" i="10"/>
  <c r="G34" i="10"/>
  <c r="H34" i="10"/>
  <c r="F24" i="5"/>
  <c r="G9" i="6"/>
  <c r="G17" i="6"/>
  <c r="G21" i="6"/>
  <c r="F22" i="6"/>
  <c r="G23" i="6"/>
  <c r="G25" i="6"/>
  <c r="F26" i="6"/>
  <c r="H26" i="6" s="1"/>
  <c r="G27" i="6"/>
  <c r="G29" i="6"/>
  <c r="F30" i="6"/>
  <c r="G31" i="6"/>
  <c r="G33" i="6"/>
  <c r="F34" i="6"/>
  <c r="F3" i="7"/>
  <c r="H3" i="7" s="1"/>
  <c r="G4" i="7"/>
  <c r="F7" i="7"/>
  <c r="H7" i="7" s="1"/>
  <c r="G8" i="7"/>
  <c r="G10" i="7"/>
  <c r="F11" i="7"/>
  <c r="G12" i="7"/>
  <c r="G14" i="7"/>
  <c r="F15" i="7"/>
  <c r="G16" i="7"/>
  <c r="I16" i="7" s="1"/>
  <c r="G18" i="7"/>
  <c r="F19" i="7"/>
  <c r="G20" i="7"/>
  <c r="G22" i="7"/>
  <c r="F27" i="7"/>
  <c r="G28" i="7"/>
  <c r="G30" i="7"/>
  <c r="F31" i="7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I13" i="8" s="1"/>
  <c r="H17" i="10"/>
  <c r="H21" i="10"/>
  <c r="G21" i="8"/>
  <c r="F24" i="8"/>
  <c r="G24" i="10"/>
  <c r="H25" i="10"/>
  <c r="G25" i="8"/>
  <c r="H29" i="10"/>
  <c r="G29" i="8"/>
  <c r="H33" i="10"/>
  <c r="G33" i="8"/>
  <c r="H26" i="10"/>
  <c r="G5" i="10"/>
  <c r="F13" i="5"/>
  <c r="F3" i="6"/>
  <c r="F7" i="6"/>
  <c r="G17" i="10"/>
  <c r="F17" i="8"/>
  <c r="F3" i="5"/>
  <c r="F6" i="5"/>
  <c r="F7" i="5"/>
  <c r="F10" i="5"/>
  <c r="F11" i="5"/>
  <c r="F14" i="5"/>
  <c r="F15" i="5"/>
  <c r="G18" i="5"/>
  <c r="G22" i="5"/>
  <c r="H22" i="5" s="1"/>
  <c r="F23" i="5"/>
  <c r="G28" i="5"/>
  <c r="I28" i="5" s="1"/>
  <c r="G30" i="5"/>
  <c r="F31" i="5"/>
  <c r="G32" i="5"/>
  <c r="F34" i="5"/>
  <c r="F35" i="5"/>
  <c r="F17" i="6"/>
  <c r="F25" i="6"/>
  <c r="F12" i="8"/>
  <c r="F29" i="8"/>
  <c r="H4" i="10"/>
  <c r="C2" i="7"/>
  <c r="G9" i="7"/>
  <c r="G13" i="7"/>
  <c r="G17" i="7"/>
  <c r="G25" i="7"/>
  <c r="H25" i="7" s="1"/>
  <c r="F26" i="7"/>
  <c r="F29" i="7"/>
  <c r="F30" i="7"/>
  <c r="G31" i="7"/>
  <c r="F33" i="7"/>
  <c r="G35" i="7"/>
  <c r="F3" i="8"/>
  <c r="G3" i="10"/>
  <c r="G4" i="8"/>
  <c r="F7" i="8"/>
  <c r="G8" i="8"/>
  <c r="H8" i="8" s="1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G24" i="8"/>
  <c r="H24" i="10"/>
  <c r="G26" i="8"/>
  <c r="F27" i="8"/>
  <c r="G27" i="10"/>
  <c r="G28" i="8"/>
  <c r="G30" i="8"/>
  <c r="F31" i="8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G6" i="8"/>
  <c r="G10" i="8"/>
  <c r="G14" i="8"/>
  <c r="F18" i="8"/>
  <c r="F22" i="8"/>
  <c r="F26" i="8"/>
  <c r="F30" i="8"/>
  <c r="F34" i="8"/>
  <c r="I34" i="8" s="1"/>
  <c r="C2" i="8"/>
  <c r="G3" i="8"/>
  <c r="F10" i="7"/>
  <c r="F14" i="7"/>
  <c r="F18" i="7"/>
  <c r="D2" i="7"/>
  <c r="G6" i="7"/>
  <c r="H6" i="7" s="1"/>
  <c r="F34" i="7"/>
  <c r="G29" i="7"/>
  <c r="E2" i="7"/>
  <c r="F5" i="7"/>
  <c r="F20" i="7"/>
  <c r="F24" i="7"/>
  <c r="F28" i="7"/>
  <c r="F32" i="7"/>
  <c r="F18" i="6"/>
  <c r="I18" i="6" s="1"/>
  <c r="I26" i="6"/>
  <c r="G3" i="6"/>
  <c r="G11" i="6"/>
  <c r="I11" i="6" s="1"/>
  <c r="G4" i="6"/>
  <c r="E2" i="6"/>
  <c r="C2" i="6"/>
  <c r="F6" i="6"/>
  <c r="F10" i="6"/>
  <c r="F14" i="6"/>
  <c r="G7" i="6"/>
  <c r="G15" i="6"/>
  <c r="D2" i="6"/>
  <c r="G20" i="6"/>
  <c r="F19" i="6"/>
  <c r="C2" i="5"/>
  <c r="G21" i="5"/>
  <c r="I21" i="5" s="1"/>
  <c r="G34" i="5"/>
  <c r="I9" i="5"/>
  <c r="H12" i="5"/>
  <c r="H9" i="5"/>
  <c r="F5" i="5"/>
  <c r="F19" i="5"/>
  <c r="I22" i="5"/>
  <c r="G20" i="5"/>
  <c r="E2" i="5"/>
  <c r="C4" i="4"/>
  <c r="D4" i="4"/>
  <c r="E4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E31" i="4"/>
  <c r="C32" i="4"/>
  <c r="D32" i="4"/>
  <c r="E32" i="4"/>
  <c r="C33" i="4"/>
  <c r="D33" i="4"/>
  <c r="E33" i="4"/>
  <c r="C34" i="4"/>
  <c r="D34" i="4"/>
  <c r="E34" i="4"/>
  <c r="C35" i="4"/>
  <c r="D35" i="4"/>
  <c r="E35" i="4"/>
  <c r="E3" i="4"/>
  <c r="D3" i="4"/>
  <c r="C3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E1" i="3"/>
  <c r="D1" i="3"/>
  <c r="C1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B5" i="3"/>
  <c r="A5" i="3"/>
  <c r="B4" i="3"/>
  <c r="A4" i="3"/>
  <c r="B3" i="3"/>
  <c r="A3" i="3"/>
  <c r="B1" i="3"/>
  <c r="A1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" i="2"/>
  <c r="A3" i="2"/>
  <c r="B3" i="2"/>
  <c r="A28" i="9" s="1"/>
  <c r="C3" i="2"/>
  <c r="D3" i="2"/>
  <c r="B28" i="9" s="1"/>
  <c r="A4" i="2"/>
  <c r="B4" i="2"/>
  <c r="A20" i="9" s="1"/>
  <c r="C4" i="2"/>
  <c r="D4" i="2"/>
  <c r="B20" i="9" s="1"/>
  <c r="A5" i="2"/>
  <c r="B5" i="2"/>
  <c r="A35" i="9" s="1"/>
  <c r="C5" i="2"/>
  <c r="D5" i="2"/>
  <c r="A6" i="2"/>
  <c r="B6" i="2"/>
  <c r="A12" i="9" s="1"/>
  <c r="C6" i="2"/>
  <c r="D6" i="2"/>
  <c r="A7" i="2"/>
  <c r="B7" i="2"/>
  <c r="A9" i="9" s="1"/>
  <c r="C7" i="2"/>
  <c r="D7" i="2"/>
  <c r="B9" i="9" s="1"/>
  <c r="A8" i="2"/>
  <c r="B8" i="2"/>
  <c r="A27" i="9" s="1"/>
  <c r="C8" i="2"/>
  <c r="D8" i="2"/>
  <c r="B27" i="9" s="1"/>
  <c r="A9" i="2"/>
  <c r="B9" i="2"/>
  <c r="A16" i="9" s="1"/>
  <c r="C9" i="2"/>
  <c r="D9" i="2"/>
  <c r="A10" i="2"/>
  <c r="B10" i="2"/>
  <c r="A26" i="9" s="1"/>
  <c r="C10" i="2"/>
  <c r="D10" i="2"/>
  <c r="B26" i="9" s="1"/>
  <c r="A11" i="2"/>
  <c r="B11" i="2"/>
  <c r="A29" i="9" s="1"/>
  <c r="C11" i="2"/>
  <c r="D11" i="2"/>
  <c r="B29" i="9" s="1"/>
  <c r="A12" i="2"/>
  <c r="B12" i="2"/>
  <c r="A15" i="9" s="1"/>
  <c r="C12" i="2"/>
  <c r="D12" i="2"/>
  <c r="B15" i="9" s="1"/>
  <c r="A13" i="2"/>
  <c r="B13" i="2"/>
  <c r="A33" i="9" s="1"/>
  <c r="C13" i="2"/>
  <c r="D13" i="2"/>
  <c r="A14" i="2"/>
  <c r="B14" i="2"/>
  <c r="A4" i="9" s="1"/>
  <c r="C14" i="2"/>
  <c r="D14" i="2"/>
  <c r="B4" i="9" s="1"/>
  <c r="A15" i="2"/>
  <c r="B15" i="2"/>
  <c r="A22" i="9" s="1"/>
  <c r="C15" i="2"/>
  <c r="D15" i="2"/>
  <c r="B22" i="9" s="1"/>
  <c r="A16" i="2"/>
  <c r="B16" i="2"/>
  <c r="A5" i="9" s="1"/>
  <c r="C16" i="2"/>
  <c r="D16" i="2"/>
  <c r="B5" i="9" s="1"/>
  <c r="A17" i="2"/>
  <c r="B17" i="2"/>
  <c r="A34" i="9" s="1"/>
  <c r="C17" i="2"/>
  <c r="D17" i="2"/>
  <c r="A18" i="2"/>
  <c r="B18" i="2"/>
  <c r="A30" i="9" s="1"/>
  <c r="C18" i="2"/>
  <c r="D18" i="2"/>
  <c r="B30" i="9" s="1"/>
  <c r="A19" i="2"/>
  <c r="B19" i="2"/>
  <c r="A7" i="9" s="1"/>
  <c r="C19" i="2"/>
  <c r="D19" i="2"/>
  <c r="B7" i="9" s="1"/>
  <c r="A20" i="2"/>
  <c r="B20" i="2"/>
  <c r="A24" i="9" s="1"/>
  <c r="C20" i="2"/>
  <c r="D20" i="2"/>
  <c r="B24" i="9" s="1"/>
  <c r="A21" i="2"/>
  <c r="B21" i="2"/>
  <c r="A14" i="9" s="1"/>
  <c r="C21" i="2"/>
  <c r="D21" i="2"/>
  <c r="A22" i="2"/>
  <c r="B22" i="2"/>
  <c r="A17" i="9" s="1"/>
  <c r="C22" i="2"/>
  <c r="D22" i="2"/>
  <c r="B17" i="9" s="1"/>
  <c r="A23" i="2"/>
  <c r="B23" i="2"/>
  <c r="A36" i="9" s="1"/>
  <c r="C23" i="2"/>
  <c r="D23" i="2"/>
  <c r="B36" i="9" s="1"/>
  <c r="A24" i="2"/>
  <c r="B24" i="2"/>
  <c r="A13" i="9" s="1"/>
  <c r="C24" i="2"/>
  <c r="D24" i="2"/>
  <c r="B13" i="9" s="1"/>
  <c r="A25" i="2"/>
  <c r="B25" i="2"/>
  <c r="A31" i="9" s="1"/>
  <c r="C25" i="2"/>
  <c r="D25" i="2"/>
  <c r="A26" i="2"/>
  <c r="B26" i="2"/>
  <c r="A32" i="9" s="1"/>
  <c r="C26" i="2"/>
  <c r="D26" i="2"/>
  <c r="B32" i="9" s="1"/>
  <c r="A27" i="2"/>
  <c r="B27" i="2"/>
  <c r="A23" i="9" s="1"/>
  <c r="C27" i="2"/>
  <c r="D27" i="2"/>
  <c r="B23" i="9" s="1"/>
  <c r="A28" i="2"/>
  <c r="B28" i="2"/>
  <c r="A11" i="9" s="1"/>
  <c r="C28" i="2"/>
  <c r="D28" i="2"/>
  <c r="B11" i="9" s="1"/>
  <c r="A29" i="2"/>
  <c r="B29" i="2"/>
  <c r="A8" i="9" s="1"/>
  <c r="C29" i="2"/>
  <c r="D29" i="2"/>
  <c r="A30" i="2"/>
  <c r="B30" i="2"/>
  <c r="A25" i="9" s="1"/>
  <c r="C30" i="2"/>
  <c r="D30" i="2"/>
  <c r="B25" i="9" s="1"/>
  <c r="A31" i="2"/>
  <c r="B31" i="2"/>
  <c r="A18" i="9" s="1"/>
  <c r="C31" i="2"/>
  <c r="D31" i="2"/>
  <c r="B18" i="9" s="1"/>
  <c r="A32" i="2"/>
  <c r="B32" i="2"/>
  <c r="A10" i="9" s="1"/>
  <c r="C32" i="2"/>
  <c r="D32" i="2"/>
  <c r="B10" i="9" s="1"/>
  <c r="A33" i="2"/>
  <c r="B33" i="2"/>
  <c r="A6" i="9" s="1"/>
  <c r="C33" i="2"/>
  <c r="D33" i="2"/>
  <c r="A34" i="2"/>
  <c r="B34" i="2"/>
  <c r="A19" i="9" s="1"/>
  <c r="C34" i="2"/>
  <c r="D34" i="2"/>
  <c r="B19" i="9" s="1"/>
  <c r="A35" i="2"/>
  <c r="B35" i="2"/>
  <c r="A21" i="9" s="1"/>
  <c r="C35" i="2"/>
  <c r="D35" i="2"/>
  <c r="B21" i="9" s="1"/>
  <c r="B1" i="2"/>
  <c r="C1" i="2"/>
  <c r="D1" i="2"/>
  <c r="A1" i="2"/>
  <c r="I12" i="7" l="1"/>
  <c r="H28" i="6"/>
  <c r="H32" i="6"/>
  <c r="I14" i="8"/>
  <c r="I34" i="5"/>
  <c r="H19" i="6"/>
  <c r="I3" i="6"/>
  <c r="I13" i="7"/>
  <c r="I16" i="6"/>
  <c r="H15" i="5"/>
  <c r="I19" i="7"/>
  <c r="H29" i="5"/>
  <c r="G32" i="3"/>
  <c r="G14" i="3"/>
  <c r="I32" i="5"/>
  <c r="H23" i="5"/>
  <c r="H14" i="5"/>
  <c r="H27" i="7"/>
  <c r="H22" i="6"/>
  <c r="I19" i="5"/>
  <c r="H8" i="5"/>
  <c r="I35" i="6"/>
  <c r="H13" i="6"/>
  <c r="I25" i="8"/>
  <c r="H6" i="6"/>
  <c r="H11" i="5"/>
  <c r="I20" i="5"/>
  <c r="F5" i="3"/>
  <c r="H24" i="5"/>
  <c r="I26" i="5"/>
  <c r="I16" i="5"/>
  <c r="I6" i="5"/>
  <c r="I20" i="6"/>
  <c r="H16" i="6"/>
  <c r="I7" i="8"/>
  <c r="G26" i="3"/>
  <c r="G24" i="3"/>
  <c r="G22" i="3"/>
  <c r="G18" i="3"/>
  <c r="G10" i="3"/>
  <c r="G6" i="3"/>
  <c r="H5" i="5"/>
  <c r="H22" i="8"/>
  <c r="I7" i="5"/>
  <c r="I29" i="8"/>
  <c r="I25" i="5"/>
  <c r="C12" i="9"/>
  <c r="I13" i="6"/>
  <c r="H30" i="7"/>
  <c r="H17" i="6"/>
  <c r="I24" i="5"/>
  <c r="H27" i="5"/>
  <c r="H5" i="7"/>
  <c r="H31" i="8"/>
  <c r="H6" i="5"/>
  <c r="H24" i="6"/>
  <c r="H21" i="7"/>
  <c r="C6" i="9"/>
  <c r="C8" i="9"/>
  <c r="C31" i="9"/>
  <c r="C34" i="9"/>
  <c r="C33" i="9"/>
  <c r="C16" i="9"/>
  <c r="F19" i="4"/>
  <c r="F11" i="4"/>
  <c r="H19" i="5"/>
  <c r="H10" i="6"/>
  <c r="I4" i="6"/>
  <c r="H24" i="7"/>
  <c r="H17" i="8"/>
  <c r="H25" i="8"/>
  <c r="H11" i="7"/>
  <c r="I31" i="6"/>
  <c r="H35" i="6"/>
  <c r="I15" i="8"/>
  <c r="I23" i="8"/>
  <c r="B33" i="9"/>
  <c r="B16" i="9"/>
  <c r="B12" i="9"/>
  <c r="B35" i="9"/>
  <c r="C10" i="9"/>
  <c r="C11" i="9"/>
  <c r="C13" i="9"/>
  <c r="C24" i="9"/>
  <c r="C5" i="9"/>
  <c r="C15" i="9"/>
  <c r="C27" i="9"/>
  <c r="C20" i="9"/>
  <c r="F31" i="3"/>
  <c r="F23" i="3"/>
  <c r="G24" i="4"/>
  <c r="G20" i="4"/>
  <c r="G8" i="4"/>
  <c r="H14" i="6"/>
  <c r="H4" i="6"/>
  <c r="I31" i="8"/>
  <c r="H18" i="8"/>
  <c r="G21" i="2"/>
  <c r="C14" i="9"/>
  <c r="G5" i="2"/>
  <c r="C35" i="9"/>
  <c r="B6" i="9"/>
  <c r="B8" i="9"/>
  <c r="B31" i="9"/>
  <c r="B14" i="9"/>
  <c r="B34" i="9"/>
  <c r="C21" i="9"/>
  <c r="C18" i="9"/>
  <c r="C23" i="9"/>
  <c r="C36" i="9"/>
  <c r="C7" i="9"/>
  <c r="C22" i="9"/>
  <c r="C29" i="9"/>
  <c r="C9" i="9"/>
  <c r="C28" i="9"/>
  <c r="H32" i="5"/>
  <c r="I14" i="5"/>
  <c r="I25" i="7"/>
  <c r="I35" i="8"/>
  <c r="C19" i="9"/>
  <c r="C25" i="9"/>
  <c r="C32" i="9"/>
  <c r="C17" i="9"/>
  <c r="C30" i="9"/>
  <c r="C4" i="9"/>
  <c r="C26" i="9"/>
  <c r="J35" i="10"/>
  <c r="J31" i="10"/>
  <c r="J27" i="10"/>
  <c r="J23" i="10"/>
  <c r="J19" i="10"/>
  <c r="J15" i="10"/>
  <c r="J11" i="10"/>
  <c r="J7" i="10"/>
  <c r="I23" i="5"/>
  <c r="H28" i="7"/>
  <c r="I19" i="8"/>
  <c r="F33" i="2"/>
  <c r="F31" i="2"/>
  <c r="F29" i="2"/>
  <c r="F8" i="2"/>
  <c r="F4" i="2"/>
  <c r="G32" i="2"/>
  <c r="G28" i="2"/>
  <c r="G24" i="2"/>
  <c r="G20" i="2"/>
  <c r="G16" i="2"/>
  <c r="G12" i="2"/>
  <c r="G8" i="2"/>
  <c r="I8" i="2" s="1"/>
  <c r="G4" i="2"/>
  <c r="I4" i="2" s="1"/>
  <c r="G28" i="3"/>
  <c r="G20" i="3"/>
  <c r="G8" i="3"/>
  <c r="G4" i="3"/>
  <c r="F8" i="4"/>
  <c r="H4" i="5"/>
  <c r="I7" i="6"/>
  <c r="H15" i="8"/>
  <c r="H30" i="8"/>
  <c r="I31" i="7"/>
  <c r="H17" i="7"/>
  <c r="G9" i="2"/>
  <c r="G11" i="2"/>
  <c r="G7" i="2"/>
  <c r="G3" i="2"/>
  <c r="G34" i="4"/>
  <c r="G32" i="4"/>
  <c r="G30" i="4"/>
  <c r="G28" i="4"/>
  <c r="G26" i="4"/>
  <c r="G18" i="4"/>
  <c r="G16" i="4"/>
  <c r="G14" i="4"/>
  <c r="G12" i="4"/>
  <c r="G10" i="4"/>
  <c r="G6" i="4"/>
  <c r="G4" i="4"/>
  <c r="I29" i="5"/>
  <c r="I6" i="6"/>
  <c r="H12" i="7"/>
  <c r="I18" i="8"/>
  <c r="I24" i="8"/>
  <c r="H30" i="6"/>
  <c r="G34" i="2"/>
  <c r="G30" i="2"/>
  <c r="F16" i="4"/>
  <c r="F12" i="4"/>
  <c r="I21" i="7"/>
  <c r="I3" i="8"/>
  <c r="R8" i="9"/>
  <c r="H23" i="8"/>
  <c r="I27" i="8"/>
  <c r="I17" i="8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P5" i="9"/>
  <c r="F2" i="5"/>
  <c r="H16" i="7"/>
  <c r="H16" i="8"/>
  <c r="I32" i="8"/>
  <c r="H32" i="8"/>
  <c r="G35" i="2"/>
  <c r="G31" i="2"/>
  <c r="H31" i="2" s="1"/>
  <c r="G27" i="2"/>
  <c r="G23" i="2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D33" i="10" s="1"/>
  <c r="I29" i="10"/>
  <c r="F29" i="10" s="1"/>
  <c r="C29" i="10" s="1"/>
  <c r="I30" i="9" s="1"/>
  <c r="J26" i="10"/>
  <c r="I25" i="10"/>
  <c r="F25" i="10" s="1"/>
  <c r="D25" i="10" s="1"/>
  <c r="J22" i="10"/>
  <c r="J18" i="10"/>
  <c r="G16" i="3"/>
  <c r="J14" i="10"/>
  <c r="G12" i="3"/>
  <c r="H12" i="3" s="1"/>
  <c r="J10" i="10"/>
  <c r="J6" i="10"/>
  <c r="I5" i="10"/>
  <c r="F5" i="10" s="1"/>
  <c r="E5" i="10" s="1"/>
  <c r="F35" i="4"/>
  <c r="F31" i="4"/>
  <c r="F7" i="4"/>
  <c r="H27" i="8"/>
  <c r="I33" i="8"/>
  <c r="H35" i="7"/>
  <c r="I30" i="7"/>
  <c r="R6" i="9"/>
  <c r="I10" i="8"/>
  <c r="I26" i="8"/>
  <c r="H34" i="7"/>
  <c r="H8" i="7"/>
  <c r="J32" i="10"/>
  <c r="J28" i="10"/>
  <c r="J24" i="10"/>
  <c r="J20" i="10"/>
  <c r="J16" i="10"/>
  <c r="J12" i="10"/>
  <c r="J8" i="10"/>
  <c r="J4" i="10"/>
  <c r="P8" i="9"/>
  <c r="H12" i="8"/>
  <c r="G2" i="7"/>
  <c r="R7" i="9"/>
  <c r="F2" i="7"/>
  <c r="P7" i="9"/>
  <c r="G2" i="5"/>
  <c r="R5" i="9"/>
  <c r="F2" i="6"/>
  <c r="P6" i="9"/>
  <c r="I14" i="7"/>
  <c r="H14" i="7"/>
  <c r="I13" i="5"/>
  <c r="H13" i="5"/>
  <c r="H21" i="8"/>
  <c r="I22" i="6"/>
  <c r="I35" i="7"/>
  <c r="H31" i="5"/>
  <c r="I31" i="5"/>
  <c r="H5" i="8"/>
  <c r="I5" i="8"/>
  <c r="H33" i="8"/>
  <c r="I21" i="6"/>
  <c r="H21" i="6"/>
  <c r="J34" i="10"/>
  <c r="G34" i="3"/>
  <c r="J30" i="10"/>
  <c r="G30" i="3"/>
  <c r="E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G29" i="2"/>
  <c r="G17" i="2"/>
  <c r="F34" i="3"/>
  <c r="I34" i="10"/>
  <c r="F34" i="10" s="1"/>
  <c r="F33" i="3"/>
  <c r="F30" i="3"/>
  <c r="H30" i="3" s="1"/>
  <c r="I30" i="10"/>
  <c r="F30" i="10" s="1"/>
  <c r="F29" i="3"/>
  <c r="F26" i="3"/>
  <c r="I26" i="10"/>
  <c r="F26" i="10" s="1"/>
  <c r="F25" i="3"/>
  <c r="I22" i="10"/>
  <c r="F22" i="10" s="1"/>
  <c r="F22" i="3"/>
  <c r="I18" i="10"/>
  <c r="F18" i="10" s="1"/>
  <c r="F18" i="3"/>
  <c r="I18" i="3" s="1"/>
  <c r="I14" i="10"/>
  <c r="F14" i="10" s="1"/>
  <c r="F14" i="3"/>
  <c r="H14" i="3" s="1"/>
  <c r="I10" i="10"/>
  <c r="F10" i="10" s="1"/>
  <c r="F10" i="3"/>
  <c r="I6" i="10"/>
  <c r="F6" i="10" s="1"/>
  <c r="F6" i="3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F32" i="2"/>
  <c r="F30" i="2"/>
  <c r="F28" i="2"/>
  <c r="F27" i="2"/>
  <c r="F26" i="2"/>
  <c r="F25" i="2"/>
  <c r="F24" i="2"/>
  <c r="F23" i="2"/>
  <c r="F22" i="2"/>
  <c r="F21" i="2"/>
  <c r="F20" i="2"/>
  <c r="F19" i="2"/>
  <c r="I19" i="2" s="1"/>
  <c r="F18" i="2"/>
  <c r="F17" i="2"/>
  <c r="F16" i="2"/>
  <c r="H16" i="2" s="1"/>
  <c r="F15" i="2"/>
  <c r="F14" i="2"/>
  <c r="F13" i="2"/>
  <c r="F12" i="2"/>
  <c r="F11" i="2"/>
  <c r="H11" i="2" s="1"/>
  <c r="F10" i="2"/>
  <c r="F9" i="2"/>
  <c r="F7" i="2"/>
  <c r="F5" i="2"/>
  <c r="F3" i="2"/>
  <c r="G26" i="2"/>
  <c r="G22" i="2"/>
  <c r="G18" i="2"/>
  <c r="G14" i="2"/>
  <c r="I14" i="2" s="1"/>
  <c r="G10" i="2"/>
  <c r="G6" i="2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G35" i="4"/>
  <c r="F34" i="4"/>
  <c r="F30" i="4"/>
  <c r="G29" i="4"/>
  <c r="G27" i="4"/>
  <c r="F26" i="4"/>
  <c r="F25" i="4"/>
  <c r="G23" i="4"/>
  <c r="F22" i="4"/>
  <c r="F21" i="4"/>
  <c r="G19" i="4"/>
  <c r="F17" i="4"/>
  <c r="G15" i="4"/>
  <c r="F14" i="4"/>
  <c r="F13" i="4"/>
  <c r="G11" i="4"/>
  <c r="H11" i="4" s="1"/>
  <c r="F10" i="4"/>
  <c r="H10" i="4" s="1"/>
  <c r="F9" i="4"/>
  <c r="F6" i="4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F33" i="4"/>
  <c r="G33" i="4"/>
  <c r="F5" i="4"/>
  <c r="G5" i="4"/>
  <c r="I35" i="2"/>
  <c r="E2" i="2"/>
  <c r="C2" i="2"/>
  <c r="D2" i="3"/>
  <c r="G35" i="3"/>
  <c r="G31" i="3"/>
  <c r="G27" i="3"/>
  <c r="G23" i="3"/>
  <c r="G19" i="3"/>
  <c r="G17" i="3"/>
  <c r="G13" i="3"/>
  <c r="G9" i="3"/>
  <c r="G5" i="3"/>
  <c r="C2" i="3"/>
  <c r="F3" i="4"/>
  <c r="G25" i="4"/>
  <c r="D2" i="4"/>
  <c r="G17" i="4"/>
  <c r="G21" i="4"/>
  <c r="G13" i="4"/>
  <c r="C2" i="4"/>
  <c r="G9" i="4"/>
  <c r="F29" i="4"/>
  <c r="F23" i="4"/>
  <c r="G31" i="4"/>
  <c r="F15" i="4"/>
  <c r="E2" i="4"/>
  <c r="F27" i="4"/>
  <c r="G7" i="4"/>
  <c r="I10" i="4"/>
  <c r="F4" i="4"/>
  <c r="G3" i="4"/>
  <c r="F18" i="4"/>
  <c r="F20" i="4"/>
  <c r="F24" i="4"/>
  <c r="H24" i="4" s="1"/>
  <c r="F28" i="4"/>
  <c r="F32" i="4"/>
  <c r="G3" i="3"/>
  <c r="G7" i="3"/>
  <c r="G11" i="3"/>
  <c r="G15" i="3"/>
  <c r="F19" i="3"/>
  <c r="F27" i="3"/>
  <c r="F35" i="3"/>
  <c r="G25" i="3"/>
  <c r="G33" i="3"/>
  <c r="F20" i="3"/>
  <c r="F24" i="3"/>
  <c r="F28" i="3"/>
  <c r="H28" i="3" s="1"/>
  <c r="F32" i="3"/>
  <c r="G21" i="3"/>
  <c r="I21" i="3" s="1"/>
  <c r="G29" i="3"/>
  <c r="H20" i="4" l="1"/>
  <c r="I6" i="4"/>
  <c r="H19" i="4"/>
  <c r="I30" i="4"/>
  <c r="H32" i="4"/>
  <c r="H18" i="4"/>
  <c r="I5" i="3"/>
  <c r="H19" i="2"/>
  <c r="H32" i="2"/>
  <c r="H8" i="4"/>
  <c r="E29" i="10"/>
  <c r="I6" i="3"/>
  <c r="H24" i="3"/>
  <c r="H32" i="3"/>
  <c r="J33" i="9" s="1"/>
  <c r="H12" i="4"/>
  <c r="J13" i="9" s="1"/>
  <c r="H4" i="2"/>
  <c r="H30" i="4"/>
  <c r="I22" i="3"/>
  <c r="I12" i="3"/>
  <c r="H29" i="2"/>
  <c r="I33" i="2"/>
  <c r="H34" i="3"/>
  <c r="R4" i="9"/>
  <c r="I29" i="2"/>
  <c r="I21" i="4"/>
  <c r="H13" i="3"/>
  <c r="H5" i="2"/>
  <c r="I34" i="2"/>
  <c r="E33" i="10"/>
  <c r="C5" i="10"/>
  <c r="I6" i="9" s="1"/>
  <c r="H16" i="4"/>
  <c r="H20" i="3"/>
  <c r="J21" i="9" s="1"/>
  <c r="I26" i="3"/>
  <c r="H9" i="4"/>
  <c r="I23" i="4"/>
  <c r="I7" i="2"/>
  <c r="H10" i="3"/>
  <c r="I34" i="3"/>
  <c r="C33" i="10"/>
  <c r="I34" i="9" s="1"/>
  <c r="I30" i="2"/>
  <c r="I14" i="4"/>
  <c r="I8" i="4"/>
  <c r="H31" i="4"/>
  <c r="H17" i="4"/>
  <c r="H25" i="2"/>
  <c r="H30" i="2"/>
  <c r="I31" i="3"/>
  <c r="H23" i="4"/>
  <c r="I22" i="4"/>
  <c r="H27" i="2"/>
  <c r="I12" i="4"/>
  <c r="I26" i="4"/>
  <c r="K27" i="9" s="1"/>
  <c r="L27" i="9" s="1"/>
  <c r="H34" i="4"/>
  <c r="I27" i="3"/>
  <c r="H7" i="4"/>
  <c r="I16" i="4"/>
  <c r="I20" i="2"/>
  <c r="I27" i="2"/>
  <c r="H14" i="4"/>
  <c r="H8" i="2"/>
  <c r="I5" i="2"/>
  <c r="H9" i="2"/>
  <c r="H21" i="2"/>
  <c r="H35" i="4"/>
  <c r="I28" i="2"/>
  <c r="H5" i="3"/>
  <c r="H26" i="4"/>
  <c r="H23" i="3"/>
  <c r="J24" i="9" s="1"/>
  <c r="I34" i="4"/>
  <c r="I4" i="3"/>
  <c r="I16" i="3"/>
  <c r="I9" i="2"/>
  <c r="K22" i="9"/>
  <c r="L22" i="9" s="1"/>
  <c r="H35" i="3"/>
  <c r="I9" i="3"/>
  <c r="I8" i="3"/>
  <c r="H3" i="2"/>
  <c r="H10" i="2"/>
  <c r="H14" i="2"/>
  <c r="I23" i="3"/>
  <c r="H16" i="3"/>
  <c r="I31" i="2"/>
  <c r="H22" i="4"/>
  <c r="I35" i="4"/>
  <c r="H15" i="2"/>
  <c r="H34" i="2"/>
  <c r="I2" i="8"/>
  <c r="K13" i="9"/>
  <c r="L13" i="9" s="1"/>
  <c r="H19" i="3"/>
  <c r="H28" i="4"/>
  <c r="J29" i="9" s="1"/>
  <c r="I17" i="3"/>
  <c r="H29" i="4"/>
  <c r="I6" i="2"/>
  <c r="H7" i="2"/>
  <c r="I12" i="2"/>
  <c r="H24" i="2"/>
  <c r="H28" i="2"/>
  <c r="D29" i="10"/>
  <c r="H23" i="2"/>
  <c r="K24" i="9"/>
  <c r="L24" i="9" s="1"/>
  <c r="H5" i="4"/>
  <c r="I11" i="4"/>
  <c r="I7" i="4"/>
  <c r="I35" i="3"/>
  <c r="H22" i="3"/>
  <c r="I33" i="3"/>
  <c r="H9" i="3"/>
  <c r="H4" i="3"/>
  <c r="I27" i="4"/>
  <c r="I18" i="2"/>
  <c r="I23" i="2"/>
  <c r="C25" i="10"/>
  <c r="I26" i="9" s="1"/>
  <c r="I32" i="2"/>
  <c r="H8" i="3"/>
  <c r="J9" i="9" s="1"/>
  <c r="I14" i="3"/>
  <c r="K15" i="9" s="1"/>
  <c r="L15" i="9" s="1"/>
  <c r="H33" i="2"/>
  <c r="H3" i="3"/>
  <c r="I22" i="2"/>
  <c r="J11" i="9"/>
  <c r="I17" i="2"/>
  <c r="D5" i="10"/>
  <c r="H26" i="3"/>
  <c r="H31" i="3"/>
  <c r="J32" i="9" s="1"/>
  <c r="H17" i="3"/>
  <c r="H6" i="3"/>
  <c r="I9" i="4"/>
  <c r="H15" i="4"/>
  <c r="I33" i="4"/>
  <c r="H21" i="4"/>
  <c r="I10" i="2"/>
  <c r="I26" i="2"/>
  <c r="H13" i="2"/>
  <c r="R3" i="9"/>
  <c r="J31" i="9"/>
  <c r="H35" i="2"/>
  <c r="P4" i="9"/>
  <c r="G2" i="2"/>
  <c r="G2" i="3"/>
  <c r="P3" i="9"/>
  <c r="C28" i="10"/>
  <c r="I29" i="9" s="1"/>
  <c r="E28" i="10"/>
  <c r="D28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I11" i="3"/>
  <c r="K12" i="9" s="1"/>
  <c r="L12" i="9" s="1"/>
  <c r="C15" i="10"/>
  <c r="I16" i="9" s="1"/>
  <c r="D15" i="10"/>
  <c r="E15" i="10"/>
  <c r="C17" i="10"/>
  <c r="I18" i="9" s="1"/>
  <c r="E17" i="10"/>
  <c r="D17" i="10"/>
  <c r="J15" i="9"/>
  <c r="F2" i="4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H17" i="2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I11" i="2"/>
  <c r="I13" i="2"/>
  <c r="I29" i="3"/>
  <c r="J25" i="9"/>
  <c r="H18" i="3"/>
  <c r="J19" i="9" s="1"/>
  <c r="I10" i="3"/>
  <c r="K11" i="9" s="1"/>
  <c r="L11" i="9" s="1"/>
  <c r="I3" i="3"/>
  <c r="I15" i="4"/>
  <c r="I19" i="4"/>
  <c r="I29" i="4"/>
  <c r="I13" i="4"/>
  <c r="I25" i="4"/>
  <c r="H12" i="2"/>
  <c r="I2" i="6"/>
  <c r="C24" i="10"/>
  <c r="I25" i="9" s="1"/>
  <c r="E24" i="10"/>
  <c r="D24" i="10"/>
  <c r="C32" i="10"/>
  <c r="I33" i="9" s="1"/>
  <c r="E32" i="10"/>
  <c r="D32" i="10"/>
  <c r="H18" i="2"/>
  <c r="H22" i="2"/>
  <c r="H26" i="2"/>
  <c r="C7" i="10"/>
  <c r="I8" i="9" s="1"/>
  <c r="D7" i="10"/>
  <c r="E7" i="10"/>
  <c r="C23" i="10"/>
  <c r="I24" i="9" s="1"/>
  <c r="E23" i="10"/>
  <c r="D23" i="10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3" i="2"/>
  <c r="I25" i="2"/>
  <c r="K7" i="9"/>
  <c r="L7" i="9" s="1"/>
  <c r="C20" i="10"/>
  <c r="I21" i="9" s="1"/>
  <c r="E20" i="10"/>
  <c r="D20" i="10"/>
  <c r="I25" i="3"/>
  <c r="I15" i="3"/>
  <c r="I7" i="3"/>
  <c r="H6" i="4"/>
  <c r="G2" i="4"/>
  <c r="H2" i="7"/>
  <c r="C11" i="10"/>
  <c r="I12" i="9" s="1"/>
  <c r="D11" i="10"/>
  <c r="E11" i="10"/>
  <c r="C27" i="10"/>
  <c r="I28" i="9" s="1"/>
  <c r="D27" i="10"/>
  <c r="E27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I21" i="2"/>
  <c r="I16" i="2"/>
  <c r="H6" i="2"/>
  <c r="H2" i="8"/>
  <c r="I2" i="7"/>
  <c r="H2" i="6"/>
  <c r="H2" i="5"/>
  <c r="I2" i="5"/>
  <c r="I5" i="4"/>
  <c r="F2" i="3"/>
  <c r="I28" i="3"/>
  <c r="H11" i="3"/>
  <c r="J12" i="9" s="1"/>
  <c r="I3" i="4"/>
  <c r="I13" i="3"/>
  <c r="H27" i="3"/>
  <c r="H33" i="4"/>
  <c r="I17" i="4"/>
  <c r="F2" i="2"/>
  <c r="H25" i="4"/>
  <c r="H13" i="4"/>
  <c r="H27" i="4"/>
  <c r="I31" i="4"/>
  <c r="K32" i="9" s="1"/>
  <c r="L32" i="9" s="1"/>
  <c r="I28" i="4"/>
  <c r="I20" i="4"/>
  <c r="H4" i="4"/>
  <c r="I4" i="4"/>
  <c r="H3" i="4"/>
  <c r="J4" i="9" s="1"/>
  <c r="I18" i="4"/>
  <c r="K19" i="9" s="1"/>
  <c r="L19" i="9" s="1"/>
  <c r="I32" i="4"/>
  <c r="I24" i="4"/>
  <c r="I19" i="3"/>
  <c r="I20" i="3"/>
  <c r="H7" i="3"/>
  <c r="H25" i="3"/>
  <c r="H15" i="3"/>
  <c r="H21" i="3"/>
  <c r="H29" i="3"/>
  <c r="I32" i="3"/>
  <c r="I24" i="3"/>
  <c r="H33" i="3"/>
  <c r="J34" i="9" s="1"/>
  <c r="K14" i="9" l="1"/>
  <c r="L14" i="9" s="1"/>
  <c r="J8" i="9"/>
  <c r="K18" i="9"/>
  <c r="L18" i="9" s="1"/>
  <c r="K6" i="9"/>
  <c r="L6" i="9" s="1"/>
  <c r="J27" i="9"/>
  <c r="J20" i="9"/>
  <c r="J17" i="9"/>
  <c r="K34" i="9"/>
  <c r="L34" i="9" s="1"/>
  <c r="J6" i="9"/>
  <c r="J35" i="9"/>
  <c r="K23" i="9"/>
  <c r="L23" i="9" s="1"/>
  <c r="K17" i="9"/>
  <c r="L17" i="9" s="1"/>
  <c r="J30" i="9"/>
  <c r="J18" i="9"/>
  <c r="J36" i="9"/>
  <c r="K9" i="9"/>
  <c r="L9" i="9" s="1"/>
  <c r="K36" i="9"/>
  <c r="L36" i="9" s="1"/>
  <c r="J22" i="9"/>
  <c r="J10" i="9"/>
  <c r="K35" i="9"/>
  <c r="L35" i="9" s="1"/>
  <c r="J14" i="9"/>
  <c r="J5" i="9"/>
  <c r="J26" i="9"/>
  <c r="K5" i="9"/>
  <c r="L5" i="9" s="1"/>
  <c r="K28" i="9"/>
  <c r="L28" i="9" s="1"/>
  <c r="J16" i="9"/>
  <c r="K8" i="9"/>
  <c r="L8" i="9" s="1"/>
  <c r="K10" i="9"/>
  <c r="L10" i="9" s="1"/>
  <c r="I2" i="2"/>
  <c r="Q5" i="9"/>
  <c r="H2" i="3"/>
  <c r="H2" i="2"/>
  <c r="Q7" i="9"/>
  <c r="I2" i="3"/>
  <c r="J23" i="9"/>
  <c r="S7" i="9"/>
  <c r="T7" i="9" s="1"/>
  <c r="Q6" i="9"/>
  <c r="K26" i="9"/>
  <c r="L26" i="9" s="1"/>
  <c r="K16" i="9"/>
  <c r="L16" i="9" s="1"/>
  <c r="K33" i="9"/>
  <c r="L33" i="9" s="1"/>
  <c r="S5" i="9"/>
  <c r="T5" i="9" s="1"/>
  <c r="S8" i="9"/>
  <c r="T8" i="9" s="1"/>
  <c r="K20" i="9"/>
  <c r="L20" i="9" s="1"/>
  <c r="J7" i="9"/>
  <c r="Q8" i="9"/>
  <c r="S6" i="9"/>
  <c r="T6" i="9" s="1"/>
  <c r="E2" i="10"/>
  <c r="K30" i="9"/>
  <c r="L30" i="9" s="1"/>
  <c r="D2" i="10"/>
  <c r="J28" i="9"/>
  <c r="K25" i="9"/>
  <c r="L25" i="9" s="1"/>
  <c r="K21" i="9"/>
  <c r="L21" i="9" s="1"/>
  <c r="K29" i="9"/>
  <c r="L29" i="9" s="1"/>
  <c r="K4" i="9"/>
  <c r="I2" i="4"/>
  <c r="H2" i="4"/>
  <c r="Q4" i="9" l="1"/>
  <c r="Q3" i="9"/>
  <c r="J3" i="9"/>
  <c r="S4" i="9"/>
  <c r="T4" i="9" s="1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<sst xmlns="http://schemas.openxmlformats.org/spreadsheetml/2006/main" count="184" uniqueCount="147">
  <si>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</si>
  <si>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</si>
  <si>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</si>
  <si>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</si>
  <si>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</si>
  <si>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</si>
  <si>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</si>
  <si>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</si>
  <si>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</si>
  <si>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</si>
  <si>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</si>
  <si>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</si>
  <si>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</si>
  <si>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</si>
  <si>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</si>
  <si>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</si>
  <si>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</si>
  <si>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</si>
  <si>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</si>
  <si>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</si>
  <si>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</si>
  <si>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</si>
  <si>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</si>
  <si>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</si>
  <si>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</si>
  <si>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</si>
  <si>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</si>
  <si>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</si>
  <si>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</si>
  <si>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</si>
  <si>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</si>
  <si>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</si>
  <si>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</si>
  <si>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</si>
  <si>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</si>
  <si>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</si>
  <si>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</si>
  <si>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</si>
  <si>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</si>
  <si>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</si>
  <si>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</si>
  <si>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</si>
  <si>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</si>
  <si>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</si>
  <si>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</si>
  <si>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</si>
  <si>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</si>
  <si>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</si>
  <si>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</si>
  <si>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</si>
  <si>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</si>
  <si>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</si>
  <si>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</si>
  <si>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</si>
  <si>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</si>
  <si>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</si>
  <si>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</si>
  <si>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</si>
  <si>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</si>
  <si>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</si>
  <si>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</si>
  <si>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</si>
  <si>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</si>
  <si>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</si>
  <si>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</si>
  <si>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</si>
  <si>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</si>
  <si>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</si>
  <si>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</si>
  <si>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</si>
  <si>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</si>
  <si>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</si>
  <si>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</si>
  <si>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</si>
  <si>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</si>
  <si>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</si>
  <si>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</si>
  <si>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</si>
  <si>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</si>
  <si>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</si>
  <si>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</si>
  <si>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</si>
  <si>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</si>
  <si>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</si>
  <si>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</si>
  <si>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</si>
  <si>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</si>
  <si>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</si>
  <si>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</si>
  <si>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</si>
  <si>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</si>
  <si>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</si>
  <si>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</si>
  <si>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</si>
  <si>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</si>
  <si>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</si>
  <si>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</si>
  <si>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</si>
  <si>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</si>
  <si>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</si>
  <si>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</si>
  <si>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</si>
  <si>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</si>
  <si>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</si>
  <si>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</si>
  <si>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</si>
  <si>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</si>
  <si>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</si>
  <si>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</si>
  <si>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</si>
  <si>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</si>
  <si>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</si>
  <si>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</si>
  <si>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</si>
  <si>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</si>
  <si>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</si>
  <si>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</si>
  <si>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</si>
  <si>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</si>
  <si>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</si>
  <si>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</si>
  <si>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</si>
  <si>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</si>
  <si>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</si>
  <si>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</si>
  <si>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</si>
  <si>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</si>
  <si>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</si>
  <si>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</si>
  <si>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</si>
  <si>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</si>
  <si>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</si>
  <si>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</si>
  <si>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</si>
  <si>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</si>
  <si>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</si>
  <si>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</si>
  <si>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</si>
  <si>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</si>
  <si>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</si>
  <si>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</si>
  <si>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</si>
  <si>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</si>
  <si>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Senate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</si>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</sst>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Senate District Symmetry (New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Summary!$B$4:$B$36</c:f>
              <c:numCache>
                <c:formatCode>0.00%</c:formatCode>
                <c:ptCount val="33"/>
                <c:pt idx="0">
                  <c:v>0.24474051063992311</c:v>
                </c:pt>
                <c:pt idx="1">
                  <c:v>0.2729214533139408</c:v>
                </c:pt>
                <c:pt idx="2">
                  <c:v>0.29893415260583239</c:v>
                </c:pt>
                <c:pt idx="3">
                  <c:v>0.30484873858367834</c:v>
                </c:pt>
                <c:pt idx="4">
                  <c:v>0.31011235955056182</c:v>
                </c:pt>
                <c:pt idx="5">
                  <c:v>0.32600241383934558</c:v>
                </c:pt>
                <c:pt idx="6">
                  <c:v>0.3309851728428912</c:v>
                </c:pt>
                <c:pt idx="7">
                  <c:v>0.33185740934341884</c:v>
                </c:pt>
                <c:pt idx="8">
                  <c:v>0.34758522529059627</c:v>
                </c:pt>
                <c:pt idx="9">
                  <c:v>0.35124258499490424</c:v>
                </c:pt>
                <c:pt idx="10">
                  <c:v>0.3616536945567031</c:v>
                </c:pt>
                <c:pt idx="11">
                  <c:v>0.37056140618817207</c:v>
                </c:pt>
                <c:pt idx="12">
                  <c:v>0.38060531264007824</c:v>
                </c:pt>
                <c:pt idx="13">
                  <c:v>0.399443910189405</c:v>
                </c:pt>
                <c:pt idx="14">
                  <c:v>0.42077100814787788</c:v>
                </c:pt>
                <c:pt idx="15">
                  <c:v>0.44444444444444442</c:v>
                </c:pt>
                <c:pt idx="16">
                  <c:v>0.46469418896028447</c:v>
                </c:pt>
                <c:pt idx="17">
                  <c:v>0.46499105995608159</c:v>
                </c:pt>
                <c:pt idx="18">
                  <c:v>0.50675322737109174</c:v>
                </c:pt>
                <c:pt idx="19">
                  <c:v>0.52561316543720338</c:v>
                </c:pt>
                <c:pt idx="20">
                  <c:v>0.5274142424455871</c:v>
                </c:pt>
                <c:pt idx="21">
                  <c:v>0.52829737501270346</c:v>
                </c:pt>
                <c:pt idx="22">
                  <c:v>0.5315081489513096</c:v>
                </c:pt>
                <c:pt idx="23">
                  <c:v>0.56765889429480798</c:v>
                </c:pt>
                <c:pt idx="24">
                  <c:v>0.56850799029110399</c:v>
                </c:pt>
                <c:pt idx="25">
                  <c:v>0.5778655163794153</c:v>
                </c:pt>
                <c:pt idx="26">
                  <c:v>0.58647736498500391</c:v>
                </c:pt>
                <c:pt idx="27">
                  <c:v>0.58876955966250488</c:v>
                </c:pt>
                <c:pt idx="28">
                  <c:v>0.59452709715975216</c:v>
                </c:pt>
                <c:pt idx="29">
                  <c:v>0.59807151115862034</c:v>
                </c:pt>
                <c:pt idx="30">
                  <c:v>0.6662851078345905</c:v>
                </c:pt>
                <c:pt idx="31">
                  <c:v>0.66773165259190947</c:v>
                </c:pt>
                <c:pt idx="32">
                  <c:v>0.85565630134485482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4-4B4A-80FE-0C86B98E4AF5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Summary!$D$4:$D$36</c:f>
              <c:numCache>
                <c:formatCode>0%</c:formatCode>
                <c:ptCount val="3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94-4B4A-80FE-0C86B98E4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3658880"/>
        <c:axId val="613659208"/>
      </c:scatterChart>
      <c:valAx>
        <c:axId val="6136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 from Most to Least Republican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9208"/>
        <c:crosses val="autoZero"/>
        <c:crossBetween val="midCat"/>
      </c:valAx>
      <c:valAx>
        <c:axId val="61365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2016-2020 Democratic</a:t>
                </a:r>
                <a:r>
                  <a:rPr lang="en-US" baseline="0"/>
                  <a:t> Vote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65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314324</xdr:colOff>
      <xdr:row>8</xdr:row>
      <xdr:rowOff>85724</xdr:rowOff>
    </xdr:from>
    <xdr:to>
      <xdr:col>23</xdr:col>
      <xdr:colOff>85725</xdr:colOff>
      <xdr:row>37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workbookViewId="0">
      <selection activeCell="O1" sqref="O1:T8"/>
    </sheetView>
  </sheetViews>
  <sheetFormatPr defaultRowHeight="15" x14ac:dyDescent="0.25"/>
  <cols>
    <col min="1" max="1" width="7.28515625" bestFit="1" customWidth="1"/>
    <col min="2" max="2" width="13.5703125" bestFit="1" customWidth="1"/>
    <col min="3" max="3" width="13.42578125" customWidth="1"/>
    <col min="4" max="4" width="0.140625" customWidth="1"/>
    <col min="7" max="7" width="3" bestFit="1" customWidth="1"/>
    <col min="8" max="8" width="5.7109375" bestFit="1" customWidth="1"/>
    <col min="9" max="9" width="6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'SD district-data'!A1</f>
        <v>ID</v>
      </c>
      <c r="H1" t="str">
        <f>'SD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81</v>
      </c>
      <c r="K2" s="3">
        <f>'2020 Pres'!I2+'2018 AG'!I2+'2018 Sen'!I2+'2018 Gov'!I2+'2016 Sen'!I2+'2016 Pres'!I2</f>
        <v>117</v>
      </c>
      <c r="L2">
        <f>SUM(L4:L36)</f>
        <v>13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COUNTIF(J4:J36,"&lt;&gt;0")</f>
        <v>18</v>
      </c>
      <c r="K3" s="3">
        <f>COUNTIF(K4:K36,"&lt;&gt;0")</f>
        <v>28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0.42424242424242425</v>
      </c>
      <c r="R3" s="12">
        <f>'2020 Pres'!E2/SUM('2020 Pres'!D2:E2)</f>
        <v>0.54076697647702721</v>
      </c>
      <c r="S3" s="12">
        <f>'2020 Pres'!I2/SUM('2020 Pres'!H2:I2)</f>
        <v>0.5757575757575758</v>
      </c>
      <c r="T3" s="13" t="str">
        <f>IF(S3-R3&gt;0,CONCATENATE("R+",ROUND(100*(S3-R3),1)),CONCATENATE("D+",ROUND(100*(R3-S3),1)))</f>
        <v>R+3.5</v>
      </c>
    </row>
    <row r="4" spans="1:33" x14ac:dyDescent="0.25">
      <c r="A4">
        <f>'2016-2020 Comp'!B14</f>
        <v>12</v>
      </c>
      <c r="B4" s="6">
        <f>'2016-2020 Comp'!D14/SUM('2016-2020 Comp'!$D14:$E14)</f>
        <v>0.24474051063992311</v>
      </c>
      <c r="C4" s="6">
        <f>'2016-2020 Comp'!E14/SUM('2016-2020 Comp'!$D14:$E14)</f>
        <v>0.75525948936007692</v>
      </c>
      <c r="D4" s="22">
        <v>0.5</v>
      </c>
      <c r="E4" s="22"/>
      <c r="G4">
        <f>'SD district-data'!A3</f>
        <v>1</v>
      </c>
      <c r="H4">
        <f>'SD district-data'!B3</f>
        <v>1</v>
      </c>
      <c r="I4" t="str">
        <f>PVI!C3</f>
        <v>D+4.7</v>
      </c>
      <c r="J4" s="3">
        <f>'2020 Pres'!H3+'2018 AG'!H3+'2018 Sen'!H3+'2018 Gov'!H3+'2016 Sen'!H3+'2016 Pres'!H3</f>
        <v>5</v>
      </c>
      <c r="K4" s="3">
        <f>'2020 Pres'!I3+'2018 AG'!I3+'2018 Sen'!I3+'2018 Gov'!I3+'2016 Sen'!I3+'2016 Pres'!I3</f>
        <v>1</v>
      </c>
      <c r="L4">
        <f>IF(AND(K4&lt;&gt;0,K4&lt;&gt;6),1,0)</f>
        <v>1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0.45454545454545453</v>
      </c>
      <c r="R4" s="15">
        <f>'2018 AG'!E2/SUM('2018 AG'!D2:E2)</f>
        <v>0.52173887134668717</v>
      </c>
      <c r="S4" s="15">
        <f>'2018 AG'!I2/SUM('2018 AG'!H2:I2)</f>
        <v>0.54545454545454541</v>
      </c>
      <c r="T4" s="16" t="str">
        <f t="shared" ref="T4:T8" si="0">IF(S4-R4&gt;0,CONCATENATE("R+",ROUND(100*(S4-R4),1)),CONCATENATE("D+",ROUND(100*(R4-S4),1)))</f>
        <v>R+2.4</v>
      </c>
    </row>
    <row r="5" spans="1:33" x14ac:dyDescent="0.25">
      <c r="A5">
        <f>'2016-2020 Comp'!B16</f>
        <v>14</v>
      </c>
      <c r="B5" s="6">
        <f>'2016-2020 Comp'!D16/SUM('2016-2020 Comp'!$D16:$E16)</f>
        <v>0.2729214533139408</v>
      </c>
      <c r="C5" s="6">
        <f>'2016-2020 Comp'!E16/SUM('2016-2020 Comp'!$D16:$E16)</f>
        <v>0.7270785466860592</v>
      </c>
      <c r="D5" s="22">
        <v>0.5</v>
      </c>
      <c r="E5" s="22"/>
      <c r="G5">
        <f>'SD district-data'!A4</f>
        <v>2</v>
      </c>
      <c r="H5">
        <f>'SD district-data'!B4</f>
        <v>2</v>
      </c>
      <c r="I5" t="str">
        <f>PVI!C4</f>
        <v>R+6.4</v>
      </c>
      <c r="J5" s="3">
        <f>'2020 Pres'!H4+'2018 AG'!H4+'2018 Sen'!H4+'2018 Gov'!H4+'2016 Sen'!H4+'2016 Pres'!H4</f>
        <v>1</v>
      </c>
      <c r="K5" s="3">
        <f>'2020 Pres'!I4+'2018 AG'!I4+'2018 Sen'!I4+'2018 Gov'!I4+'2016 Sen'!I4+'2016 Pres'!I4</f>
        <v>5</v>
      </c>
      <c r="L5">
        <f t="shared" ref="L5:L36" si="1">IF(AND(K5&lt;&gt;0,K5&lt;&gt;6),1,0)</f>
        <v>1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0.54545454545454541</v>
      </c>
      <c r="R5" s="15">
        <f>SUM('2018 Sen'!E2/SUM('2018 Sen'!D2:E2))</f>
        <v>0.46592567549360098</v>
      </c>
      <c r="S5" s="15">
        <f>'2018 Sen'!I2/SUM('2018 Sen'!H2:I2)</f>
        <v>0.45454545454545453</v>
      </c>
      <c r="T5" s="16" t="str">
        <f t="shared" si="0"/>
        <v>D+1.1</v>
      </c>
    </row>
    <row r="6" spans="1:33" x14ac:dyDescent="0.25">
      <c r="A6">
        <f>'2016-2020 Comp'!B33</f>
        <v>31</v>
      </c>
      <c r="B6" s="6">
        <f>'2016-2020 Comp'!D33/SUM('2016-2020 Comp'!$D33:$E33)</f>
        <v>0.29893415260583239</v>
      </c>
      <c r="C6" s="6">
        <f>'2016-2020 Comp'!E33/SUM('2016-2020 Comp'!$D33:$E33)</f>
        <v>0.70106584739416755</v>
      </c>
      <c r="D6" s="22">
        <v>0.5</v>
      </c>
      <c r="E6" s="22"/>
      <c r="G6">
        <f>'SD district-data'!A5</f>
        <v>3</v>
      </c>
      <c r="H6">
        <f>'SD district-data'!B5</f>
        <v>3</v>
      </c>
      <c r="I6" t="str">
        <f>PVI!C5</f>
        <v>D+17.4</v>
      </c>
      <c r="J6" s="3">
        <f>'2020 Pres'!H5+'2018 AG'!H5+'2018 Sen'!H5+'2018 Gov'!H5+'2016 Sen'!H5+'2016 Pres'!H5</f>
        <v>6</v>
      </c>
      <c r="K6" s="3">
        <f>'2020 Pres'!I5+'2018 AG'!I5+'2018 Sen'!I5+'2018 Gov'!I5+'2016 Sen'!I5+'2016 Pres'!I5</f>
        <v>0</v>
      </c>
      <c r="L6">
        <f t="shared" si="1"/>
        <v>0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0.45454545454545453</v>
      </c>
      <c r="R6" s="15">
        <f>SUM('2018 Gov'!E2/SUM('2018 Gov'!D2:E2))</f>
        <v>0.51925034447153662</v>
      </c>
      <c r="S6" s="15">
        <f>'2018 Gov'!I2/SUM('2018 Gov'!H2:I2)</f>
        <v>0.54545454545454541</v>
      </c>
      <c r="T6" s="16" t="str">
        <f t="shared" si="0"/>
        <v>R+2.6</v>
      </c>
    </row>
    <row r="7" spans="1:33" x14ac:dyDescent="0.25">
      <c r="A7">
        <f>'2016-2020 Comp'!B19</f>
        <v>17</v>
      </c>
      <c r="B7" s="6">
        <f>'2016-2020 Comp'!D19/SUM('2016-2020 Comp'!$D19:$E19)</f>
        <v>0.30484873858367834</v>
      </c>
      <c r="C7" s="6">
        <f>'2016-2020 Comp'!E19/SUM('2016-2020 Comp'!$D19:$E19)</f>
        <v>0.69515126141632166</v>
      </c>
      <c r="D7" s="22">
        <v>0.5</v>
      </c>
      <c r="E7" s="22"/>
      <c r="G7">
        <f>'SD district-data'!A6</f>
        <v>4</v>
      </c>
      <c r="H7">
        <f>'SD district-data'!B6</f>
        <v>4</v>
      </c>
      <c r="I7" t="str">
        <f>PVI!C6</f>
        <v>R+16.2</v>
      </c>
      <c r="J7" s="3">
        <f>'2020 Pres'!H6+'2018 AG'!H6+'2018 Sen'!H6+'2018 Gov'!H6+'2016 Sen'!H6+'2016 Pres'!H6</f>
        <v>0</v>
      </c>
      <c r="K7" s="3">
        <f>'2020 Pres'!I6+'2018 AG'!I6+'2018 Sen'!I6+'2018 Gov'!I6+'2016 Sen'!I6+'2016 Pres'!I6</f>
        <v>6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0.15151515151515152</v>
      </c>
      <c r="R7" s="15">
        <f>SUM('2016 Sen'!E2/SUM('2016 Sen'!D2:E2))</f>
        <v>0.60963390496483705</v>
      </c>
      <c r="S7" s="15">
        <f>'2016 Sen'!I2/SUM('2016 Sen'!H2:I2)</f>
        <v>0.84848484848484851</v>
      </c>
      <c r="T7" s="16" t="str">
        <f t="shared" si="0"/>
        <v>R+23.9</v>
      </c>
    </row>
    <row r="8" spans="1:33" ht="15.75" thickBot="1" x14ac:dyDescent="0.3">
      <c r="A8">
        <f>'2016-2020 Comp'!B29</f>
        <v>27</v>
      </c>
      <c r="B8" s="6">
        <f>'2016-2020 Comp'!D29/SUM('2016-2020 Comp'!$D29:$E29)</f>
        <v>0.31011235955056182</v>
      </c>
      <c r="C8" s="6">
        <f>'2016-2020 Comp'!E29/SUM('2016-2020 Comp'!$D29:$E29)</f>
        <v>0.68988764044943818</v>
      </c>
      <c r="D8" s="22">
        <v>0.5</v>
      </c>
      <c r="E8" s="22"/>
      <c r="G8">
        <f>'SD district-data'!A7</f>
        <v>5</v>
      </c>
      <c r="H8">
        <f>'SD district-data'!B7</f>
        <v>5</v>
      </c>
      <c r="I8" t="str">
        <f>PVI!C7</f>
        <v>R+18.8</v>
      </c>
      <c r="J8" s="3">
        <f>'2020 Pres'!H7+'2018 AG'!H7+'2018 Sen'!H7+'2018 Gov'!H7+'2016 Sen'!H7+'2016 Pres'!H7</f>
        <v>0</v>
      </c>
      <c r="K8" s="3">
        <f>'2020 Pres'!I7+'2018 AG'!I7+'2018 Sen'!I7+'2018 Gov'!I7+'2016 Sen'!I7+'2016 Pres'!I7</f>
        <v>6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0.42424242424242425</v>
      </c>
      <c r="R8" s="20">
        <f>SUM('2016 Pres'!E2/SUM('2016 Pres'!D2:E2))</f>
        <v>0.54267684577135911</v>
      </c>
      <c r="S8" s="20">
        <f>'2016 Pres'!I2/SUM('2016 Pres'!H2:I2)</f>
        <v>0.5757575757575758</v>
      </c>
      <c r="T8" s="21" t="str">
        <f t="shared" si="0"/>
        <v>R+3.3</v>
      </c>
    </row>
    <row r="9" spans="1:33" x14ac:dyDescent="0.25">
      <c r="A9">
        <f>'2016-2020 Comp'!B7</f>
        <v>5</v>
      </c>
      <c r="B9" s="6">
        <f>'2016-2020 Comp'!D7/SUM('2016-2020 Comp'!$D7:$E7)</f>
        <v>0.32600241383934558</v>
      </c>
      <c r="C9" s="6">
        <f>'2016-2020 Comp'!E7/SUM('2016-2020 Comp'!$D7:$E7)</f>
        <v>0.67399758616065442</v>
      </c>
      <c r="D9" s="22">
        <v>0.5</v>
      </c>
      <c r="E9" s="22"/>
      <c r="G9">
        <f>'SD district-data'!A8</f>
        <v>6</v>
      </c>
      <c r="H9">
        <f>'SD district-data'!B8</f>
        <v>6</v>
      </c>
      <c r="I9" t="str">
        <f>PVI!C8</f>
        <v>D+5.9</v>
      </c>
      <c r="J9" s="3">
        <f>'2020 Pres'!H8+'2018 AG'!H8+'2018 Sen'!H8+'2018 Gov'!H8+'2016 Sen'!H8+'2016 Pres'!H8</f>
        <v>5</v>
      </c>
      <c r="K9" s="3">
        <f>'2020 Pres'!I8+'2018 AG'!I8+'2018 Sen'!I8+'2018 Gov'!I8+'2016 Sen'!I8+'2016 Pres'!I8</f>
        <v>1</v>
      </c>
      <c r="L9">
        <f t="shared" si="1"/>
        <v>1</v>
      </c>
      <c r="R9" s="1"/>
    </row>
    <row r="10" spans="1:33" x14ac:dyDescent="0.25">
      <c r="A10">
        <f>'2016-2020 Comp'!B32</f>
        <v>30</v>
      </c>
      <c r="B10" s="6">
        <f>'2016-2020 Comp'!D32/SUM('2016-2020 Comp'!$D32:$E32)</f>
        <v>0.3309851728428912</v>
      </c>
      <c r="C10" s="6">
        <f>'2016-2020 Comp'!E32/SUM('2016-2020 Comp'!$D32:$E32)</f>
        <v>0.6690148271571088</v>
      </c>
      <c r="D10" s="22">
        <v>0.5</v>
      </c>
      <c r="E10" s="22"/>
      <c r="G10">
        <f>'SD district-data'!A9</f>
        <v>7</v>
      </c>
      <c r="H10">
        <f>'SD district-data'!B9</f>
        <v>7</v>
      </c>
      <c r="I10" t="str">
        <f>PVI!C9</f>
        <v>R+11.7</v>
      </c>
      <c r="J10" s="3">
        <f>'2020 Pres'!H9+'2018 AG'!H9+'2018 Sen'!H9+'2018 Gov'!H9+'2016 Sen'!H9+'2016 Pres'!H9</f>
        <v>0</v>
      </c>
      <c r="K10" s="3">
        <f>'2020 Pres'!I9+'2018 AG'!I9+'2018 Sen'!I9+'2018 Gov'!I9+'2016 Sen'!I9+'2016 Pres'!I9</f>
        <v>6</v>
      </c>
      <c r="L10">
        <f t="shared" si="1"/>
        <v>0</v>
      </c>
      <c r="R10" s="1"/>
    </row>
    <row r="11" spans="1:33" x14ac:dyDescent="0.25">
      <c r="A11">
        <f>'2016-2020 Comp'!B28</f>
        <v>26</v>
      </c>
      <c r="B11" s="6">
        <f>'2016-2020 Comp'!D28/SUM('2016-2020 Comp'!$D28:$E28)</f>
        <v>0.33185740934341884</v>
      </c>
      <c r="C11" s="6">
        <f>'2016-2020 Comp'!E28/SUM('2016-2020 Comp'!$D28:$E28)</f>
        <v>0.66814259065658121</v>
      </c>
      <c r="D11" s="22">
        <v>0.5</v>
      </c>
      <c r="E11" s="22"/>
      <c r="G11">
        <f>'SD district-data'!A10</f>
        <v>8</v>
      </c>
      <c r="H11">
        <f>'SD district-data'!B10</f>
        <v>8</v>
      </c>
      <c r="I11" t="str">
        <f>PVI!C10</f>
        <v>D+3.3</v>
      </c>
      <c r="J11" s="3">
        <f>'2020 Pres'!H10+'2018 AG'!H10+'2018 Sen'!H10+'2018 Gov'!H10+'2016 Sen'!H10+'2016 Pres'!H10</f>
        <v>5</v>
      </c>
      <c r="K11" s="3">
        <f>'2020 Pres'!I10+'2018 AG'!I10+'2018 Sen'!I10+'2018 Gov'!I10+'2016 Sen'!I10+'2016 Pres'!I10</f>
        <v>1</v>
      </c>
      <c r="L11">
        <f t="shared" si="1"/>
        <v>1</v>
      </c>
    </row>
    <row r="12" spans="1:33" x14ac:dyDescent="0.25">
      <c r="A12">
        <f>'2016-2020 Comp'!B6</f>
        <v>4</v>
      </c>
      <c r="B12" s="6">
        <f>'2016-2020 Comp'!D6/SUM('2016-2020 Comp'!$D6:$E6)</f>
        <v>0.34758522529059627</v>
      </c>
      <c r="C12" s="6">
        <f>'2016-2020 Comp'!E6/SUM('2016-2020 Comp'!$D6:$E6)</f>
        <v>0.65241477470940379</v>
      </c>
      <c r="D12" s="22">
        <v>0.5</v>
      </c>
      <c r="E12" s="22"/>
      <c r="G12">
        <f>'SD district-data'!A11</f>
        <v>9</v>
      </c>
      <c r="H12">
        <f>'SD district-data'!B11</f>
        <v>9</v>
      </c>
      <c r="I12" t="str">
        <f>PVI!C11</f>
        <v>D+8</v>
      </c>
      <c r="J12" s="3">
        <f>'2020 Pres'!H11+'2018 AG'!H11+'2018 Sen'!H11+'2018 Gov'!H11+'2016 Sen'!H11+'2016 Pres'!H11</f>
        <v>5</v>
      </c>
      <c r="K12" s="3">
        <f>'2020 Pres'!I11+'2018 AG'!I11+'2018 Sen'!I11+'2018 Gov'!I11+'2016 Sen'!I11+'2016 Pres'!I11</f>
        <v>1</v>
      </c>
      <c r="L12">
        <f t="shared" si="1"/>
        <v>1</v>
      </c>
    </row>
    <row r="13" spans="1:33" x14ac:dyDescent="0.25">
      <c r="A13">
        <f>'2016-2020 Comp'!B24</f>
        <v>22</v>
      </c>
      <c r="B13" s="6">
        <f>'2016-2020 Comp'!D24/SUM('2016-2020 Comp'!$D24:$E24)</f>
        <v>0.35124258499490424</v>
      </c>
      <c r="C13" s="6">
        <f>'2016-2020 Comp'!E24/SUM('2016-2020 Comp'!$D24:$E24)</f>
        <v>0.64875741500509576</v>
      </c>
      <c r="D13" s="22">
        <v>0.5</v>
      </c>
      <c r="E13" s="22"/>
      <c r="G13">
        <f>'SD district-data'!A12</f>
        <v>10</v>
      </c>
      <c r="H13">
        <f>'SD district-data'!B12</f>
        <v>10</v>
      </c>
      <c r="I13" t="str">
        <f>PVI!C12</f>
        <v>R+14.3</v>
      </c>
      <c r="J13" s="3">
        <f>'2020 Pres'!H12+'2018 AG'!H12+'2018 Sen'!H12+'2018 Gov'!H12+'2016 Sen'!H12+'2016 Pres'!H12</f>
        <v>0</v>
      </c>
      <c r="K13" s="3">
        <f>'2020 Pres'!I12+'2018 AG'!I12+'2018 Sen'!I12+'2018 Gov'!I12+'2016 Sen'!I12+'2016 Pres'!I12</f>
        <v>6</v>
      </c>
      <c r="L13">
        <f t="shared" si="1"/>
        <v>0</v>
      </c>
    </row>
    <row r="14" spans="1:33" x14ac:dyDescent="0.25">
      <c r="A14">
        <f>'2016-2020 Comp'!B21</f>
        <v>19</v>
      </c>
      <c r="B14" s="6">
        <f>'2016-2020 Comp'!D21/SUM('2016-2020 Comp'!$D21:$E21)</f>
        <v>0.3616536945567031</v>
      </c>
      <c r="C14" s="6">
        <f>'2016-2020 Comp'!E21/SUM('2016-2020 Comp'!$D21:$E21)</f>
        <v>0.63834630544329696</v>
      </c>
      <c r="D14" s="22">
        <v>0.5</v>
      </c>
      <c r="E14" s="22"/>
      <c r="G14">
        <f>'SD district-data'!A13</f>
        <v>11</v>
      </c>
      <c r="H14">
        <f>'SD district-data'!B13</f>
        <v>11</v>
      </c>
      <c r="I14" t="str">
        <f>PVI!C13</f>
        <v>D+7.8</v>
      </c>
      <c r="J14" s="3">
        <f>'2020 Pres'!H13+'2018 AG'!H13+'2018 Sen'!H13+'2018 Gov'!H13+'2016 Sen'!H13+'2016 Pres'!H13</f>
        <v>6</v>
      </c>
      <c r="K14" s="3">
        <f>'2020 Pres'!I13+'2018 AG'!I13+'2018 Sen'!I13+'2018 Gov'!I13+'2016 Sen'!I13+'2016 Pres'!I13</f>
        <v>0</v>
      </c>
      <c r="L14">
        <f t="shared" si="1"/>
        <v>0</v>
      </c>
    </row>
    <row r="15" spans="1:33" x14ac:dyDescent="0.25">
      <c r="A15">
        <f>'2016-2020 Comp'!B12</f>
        <v>10</v>
      </c>
      <c r="B15" s="6">
        <f>'2016-2020 Comp'!D12/SUM('2016-2020 Comp'!$D12:$E12)</f>
        <v>0.37056140618817207</v>
      </c>
      <c r="C15" s="6">
        <f>'2016-2020 Comp'!E12/SUM('2016-2020 Comp'!$D12:$E12)</f>
        <v>0.62943859381182787</v>
      </c>
      <c r="D15" s="22">
        <v>0.5</v>
      </c>
      <c r="E15" s="22"/>
      <c r="G15">
        <f>'SD district-data'!A14</f>
        <v>12</v>
      </c>
      <c r="H15">
        <f>'SD district-data'!B14</f>
        <v>12</v>
      </c>
      <c r="I15" t="str">
        <f>PVI!C14</f>
        <v>R+28.8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Comp'!B9</f>
        <v>7</v>
      </c>
      <c r="B16" s="6">
        <f>'2016-2020 Comp'!D9/SUM('2016-2020 Comp'!$D9:$E9)</f>
        <v>0.38060531264007824</v>
      </c>
      <c r="C16" s="6">
        <f>'2016-2020 Comp'!E9/SUM('2016-2020 Comp'!$D9:$E9)</f>
        <v>0.61939468735992176</v>
      </c>
      <c r="D16" s="22">
        <v>0.5</v>
      </c>
      <c r="E16" s="22"/>
      <c r="G16">
        <f>'SD district-data'!A15</f>
        <v>13</v>
      </c>
      <c r="H16">
        <f>'SD district-data'!B15</f>
        <v>13</v>
      </c>
      <c r="I16" t="str">
        <f>PVI!C15</f>
        <v>R+2.6</v>
      </c>
      <c r="J16" s="3">
        <f>'2020 Pres'!H15+'2018 AG'!H15+'2018 Sen'!H15+'2018 Gov'!H15+'2016 Sen'!H15+'2016 Pres'!H15</f>
        <v>3</v>
      </c>
      <c r="K16" s="3">
        <f>'2020 Pres'!I15+'2018 AG'!I15+'2018 Sen'!I15+'2018 Gov'!I15+'2016 Sen'!I15+'2016 Pres'!I15</f>
        <v>3</v>
      </c>
      <c r="L16">
        <f t="shared" si="1"/>
        <v>1</v>
      </c>
    </row>
    <row r="17" spans="1:12" x14ac:dyDescent="0.25">
      <c r="A17">
        <f>'2016-2020 Comp'!B22</f>
        <v>20</v>
      </c>
      <c r="B17" s="6">
        <f>'2016-2020 Comp'!D22/SUM('2016-2020 Comp'!$D22:$E22)</f>
        <v>0.399443910189405</v>
      </c>
      <c r="C17" s="6">
        <f>'2016-2020 Comp'!E22/SUM('2016-2020 Comp'!$D22:$E22)</f>
        <v>0.60055608981059494</v>
      </c>
      <c r="D17" s="22">
        <v>0.5</v>
      </c>
      <c r="E17" s="22"/>
      <c r="G17">
        <f>'SD district-data'!A16</f>
        <v>14</v>
      </c>
      <c r="H17">
        <f>'SD district-data'!B16</f>
        <v>14</v>
      </c>
      <c r="I17" t="str">
        <f>PVI!C16</f>
        <v>R+24.8</v>
      </c>
      <c r="J17" s="3">
        <f>'2020 Pres'!H16+'2018 AG'!H16+'2018 Sen'!H16+'2018 Gov'!H16+'2016 Sen'!H16+'2016 Pres'!H16</f>
        <v>0</v>
      </c>
      <c r="K17" s="3">
        <f>'2020 Pres'!I16+'2018 AG'!I16+'2018 Sen'!I16+'2018 Gov'!I16+'2016 Sen'!I16+'2016 Pres'!I16</f>
        <v>6</v>
      </c>
      <c r="L17">
        <f t="shared" si="1"/>
        <v>0</v>
      </c>
    </row>
    <row r="18" spans="1:12" x14ac:dyDescent="0.25">
      <c r="A18">
        <f>'2016-2020 Comp'!B31</f>
        <v>29</v>
      </c>
      <c r="B18" s="6">
        <f>'2016-2020 Comp'!D31/SUM('2016-2020 Comp'!$D31:$E31)</f>
        <v>0.42077100814787788</v>
      </c>
      <c r="C18" s="6">
        <f>'2016-2020 Comp'!E31/SUM('2016-2020 Comp'!$D31:$E31)</f>
        <v>0.57922899185212207</v>
      </c>
      <c r="D18" s="22">
        <v>0.5</v>
      </c>
      <c r="E18" s="22"/>
      <c r="G18">
        <f>'SD district-data'!A17</f>
        <v>15</v>
      </c>
      <c r="H18">
        <f>'SD district-data'!B17</f>
        <v>15</v>
      </c>
      <c r="I18" t="str">
        <f>PVI!C17</f>
        <v>D+16.2</v>
      </c>
      <c r="J18" s="3">
        <f>'2020 Pres'!H17+'2018 AG'!H17+'2018 Sen'!H17+'2018 Gov'!H17+'2016 Sen'!H17+'2016 Pres'!H17</f>
        <v>6</v>
      </c>
      <c r="K18" s="3">
        <f>'2020 Pres'!I17+'2018 AG'!I17+'2018 Sen'!I17+'2018 Gov'!I17+'2016 Sen'!I17+'2016 Pres'!I17</f>
        <v>0</v>
      </c>
      <c r="L18">
        <f t="shared" si="1"/>
        <v>0</v>
      </c>
    </row>
    <row r="19" spans="1:12" x14ac:dyDescent="0.25">
      <c r="A19">
        <f>'2016-2020 Comp'!B34</f>
        <v>32</v>
      </c>
      <c r="B19" s="6">
        <f>'2016-2020 Comp'!D34/SUM('2016-2020 Comp'!$D34:$E34)</f>
        <v>0.44444444444444442</v>
      </c>
      <c r="C19" s="6">
        <f>'2016-2020 Comp'!E34/SUM('2016-2020 Comp'!$D34:$E34)</f>
        <v>0.55555555555555558</v>
      </c>
      <c r="D19" s="22">
        <v>0.5</v>
      </c>
      <c r="E19" s="22"/>
      <c r="G19">
        <f>'SD district-data'!A18</f>
        <v>16</v>
      </c>
      <c r="H19">
        <f>'SD district-data'!B18</f>
        <v>16</v>
      </c>
      <c r="I19" t="str">
        <f>PVI!C18</f>
        <v>D+10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Comp'!B4</f>
        <v>2</v>
      </c>
      <c r="B20" s="6">
        <f>'2016-2020 Comp'!D4/SUM('2016-2020 Comp'!$D4:$E4)</f>
        <v>0.46469418896028447</v>
      </c>
      <c r="C20" s="6">
        <f>'2016-2020 Comp'!E4/SUM('2016-2020 Comp'!$D4:$E4)</f>
        <v>0.53530581103971553</v>
      </c>
      <c r="D20" s="22">
        <v>0.5</v>
      </c>
      <c r="E20" s="22"/>
      <c r="G20">
        <f>'SD district-data'!A19</f>
        <v>17</v>
      </c>
      <c r="H20">
        <f>'SD district-data'!B19</f>
        <v>17</v>
      </c>
      <c r="I20" t="str">
        <f>PVI!C19</f>
        <v>R+25.7</v>
      </c>
      <c r="J20" s="3">
        <f>'2020 Pres'!H19+'2018 AG'!H19+'2018 Sen'!H19+'2018 Gov'!H19+'2016 Sen'!H19+'2016 Pres'!H19</f>
        <v>0</v>
      </c>
      <c r="K20" s="3">
        <f>'2020 Pres'!I19+'2018 AG'!I19+'2018 Sen'!I19+'2018 Gov'!I19+'2016 Sen'!I19+'2016 Pres'!I19</f>
        <v>6</v>
      </c>
      <c r="L20">
        <f t="shared" si="1"/>
        <v>0</v>
      </c>
    </row>
    <row r="21" spans="1:12" x14ac:dyDescent="0.25">
      <c r="A21">
        <f>'2016-2020 Comp'!B35</f>
        <v>33</v>
      </c>
      <c r="B21" s="6">
        <f>'2016-2020 Comp'!D35/SUM('2016-2020 Comp'!$D35:$E35)</f>
        <v>0.46499105995608159</v>
      </c>
      <c r="C21" s="6">
        <f>'2016-2020 Comp'!E35/SUM('2016-2020 Comp'!$D35:$E35)</f>
        <v>0.53500894004391841</v>
      </c>
      <c r="D21" s="22">
        <v>0.5</v>
      </c>
      <c r="E21" s="22"/>
      <c r="G21">
        <f>'SD district-data'!A20</f>
        <v>18</v>
      </c>
      <c r="H21">
        <f>'SD district-data'!B20</f>
        <v>18</v>
      </c>
      <c r="I21" t="str">
        <f>PVI!C20</f>
        <v>R+0.6</v>
      </c>
      <c r="J21" s="3">
        <f>'2020 Pres'!H20+'2018 AG'!H20+'2018 Sen'!H20+'2018 Gov'!H20+'2016 Sen'!H20+'2016 Pres'!H20</f>
        <v>5</v>
      </c>
      <c r="K21" s="3">
        <f>'2020 Pres'!I20+'2018 AG'!I20+'2018 Sen'!I20+'2018 Gov'!I20+'2016 Sen'!I20+'2016 Pres'!I20</f>
        <v>1</v>
      </c>
      <c r="L21">
        <f t="shared" si="1"/>
        <v>1</v>
      </c>
    </row>
    <row r="22" spans="1:12" x14ac:dyDescent="0.25">
      <c r="A22">
        <f>'2016-2020 Comp'!B15</f>
        <v>13</v>
      </c>
      <c r="B22" s="6">
        <f>'2016-2020 Comp'!D15/SUM('2016-2020 Comp'!$D15:$E15)</f>
        <v>0.50675322737109174</v>
      </c>
      <c r="C22" s="6">
        <f>'2016-2020 Comp'!E15/SUM('2016-2020 Comp'!$D15:$E15)</f>
        <v>0.49324677262890831</v>
      </c>
      <c r="D22" s="22">
        <v>0.5</v>
      </c>
      <c r="E22" s="22"/>
      <c r="G22">
        <f>'SD district-data'!A21</f>
        <v>19</v>
      </c>
      <c r="H22">
        <f>'SD district-data'!B21</f>
        <v>19</v>
      </c>
      <c r="I22" t="str">
        <f>PVI!C21</f>
        <v>R+14.3</v>
      </c>
      <c r="J22" s="3">
        <f>'2020 Pres'!H21+'2018 AG'!H21+'2018 Sen'!H21+'2018 Gov'!H21+'2016 Sen'!H21+'2016 Pres'!H21</f>
        <v>0</v>
      </c>
      <c r="K22" s="3">
        <f>'2020 Pres'!I21+'2018 AG'!I21+'2018 Sen'!I21+'2018 Gov'!I21+'2016 Sen'!I21+'2016 Pres'!I21</f>
        <v>6</v>
      </c>
      <c r="L22">
        <f t="shared" si="1"/>
        <v>0</v>
      </c>
    </row>
    <row r="23" spans="1:12" x14ac:dyDescent="0.25">
      <c r="A23">
        <f>'2016-2020 Comp'!B27</f>
        <v>25</v>
      </c>
      <c r="B23" s="6">
        <f>'2016-2020 Comp'!D27/SUM('2016-2020 Comp'!$D27:$E27)</f>
        <v>0.52561316543720338</v>
      </c>
      <c r="C23" s="6">
        <f>'2016-2020 Comp'!E27/SUM('2016-2020 Comp'!$D27:$E27)</f>
        <v>0.47438683456279662</v>
      </c>
      <c r="D23" s="22">
        <v>0.5</v>
      </c>
      <c r="E23" s="22"/>
      <c r="G23">
        <f>'SD district-data'!A22</f>
        <v>20</v>
      </c>
      <c r="H23">
        <f>'SD district-data'!B22</f>
        <v>20</v>
      </c>
      <c r="I23" t="str">
        <f>PVI!C22</f>
        <v>R+13.7</v>
      </c>
      <c r="J23" s="3">
        <f>'2020 Pres'!H22+'2018 AG'!H22+'2018 Sen'!H22+'2018 Gov'!H22+'2016 Sen'!H22+'2016 Pres'!H22</f>
        <v>0</v>
      </c>
      <c r="K23" s="3">
        <f>'2020 Pres'!I22+'2018 AG'!I22+'2018 Sen'!I22+'2018 Gov'!I22+'2016 Sen'!I22+'2016 Pres'!I22</f>
        <v>6</v>
      </c>
      <c r="L23">
        <f t="shared" si="1"/>
        <v>0</v>
      </c>
    </row>
    <row r="24" spans="1:12" x14ac:dyDescent="0.25">
      <c r="A24">
        <f>'2016-2020 Comp'!B20</f>
        <v>18</v>
      </c>
      <c r="B24" s="6">
        <f>'2016-2020 Comp'!D20/SUM('2016-2020 Comp'!$D20:$E20)</f>
        <v>0.5274142424455871</v>
      </c>
      <c r="C24" s="6">
        <f>'2016-2020 Comp'!E20/SUM('2016-2020 Comp'!$D20:$E20)</f>
        <v>0.4725857575544129</v>
      </c>
      <c r="D24" s="22">
        <v>0.5</v>
      </c>
      <c r="E24" s="22"/>
      <c r="G24">
        <f>'SD district-data'!A23</f>
        <v>21</v>
      </c>
      <c r="H24">
        <f>'SD district-data'!B23</f>
        <v>21</v>
      </c>
      <c r="I24" t="str">
        <f>PVI!C23</f>
        <v>D+34.9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Comp'!B30</f>
        <v>28</v>
      </c>
      <c r="B25" s="6">
        <f>'2016-2020 Comp'!D30/SUM('2016-2020 Comp'!$D30:$E30)</f>
        <v>0.52829737501270346</v>
      </c>
      <c r="C25" s="6">
        <f>'2016-2020 Comp'!E30/SUM('2016-2020 Comp'!$D30:$E30)</f>
        <v>0.47170262498729654</v>
      </c>
      <c r="D25" s="22">
        <v>0.5</v>
      </c>
      <c r="E25" s="22"/>
      <c r="G25">
        <f>'SD district-data'!A24</f>
        <v>22</v>
      </c>
      <c r="H25">
        <f>'SD district-data'!B24</f>
        <v>22</v>
      </c>
      <c r="I25" t="str">
        <f>PVI!C24</f>
        <v>R+18.2</v>
      </c>
      <c r="J25" s="3">
        <f>'2020 Pres'!H24+'2018 AG'!H24+'2018 Sen'!H24+'2018 Gov'!H24+'2016 Sen'!H24+'2016 Pres'!H24</f>
        <v>0</v>
      </c>
      <c r="K25" s="3">
        <f>'2020 Pres'!I24+'2018 AG'!I24+'2018 Sen'!I24+'2018 Gov'!I24+'2016 Sen'!I24+'2016 Pres'!I24</f>
        <v>6</v>
      </c>
      <c r="L25">
        <f t="shared" si="1"/>
        <v>0</v>
      </c>
    </row>
    <row r="26" spans="1:12" x14ac:dyDescent="0.25">
      <c r="A26">
        <f>'2016-2020 Comp'!B10</f>
        <v>8</v>
      </c>
      <c r="B26" s="6">
        <f>'2016-2020 Comp'!D10/SUM('2016-2020 Comp'!$D10:$E10)</f>
        <v>0.5315081489513096</v>
      </c>
      <c r="C26" s="6">
        <f>'2016-2020 Comp'!E10/SUM('2016-2020 Comp'!$D10:$E10)</f>
        <v>0.4684918510486904</v>
      </c>
      <c r="D26" s="22">
        <v>0.5</v>
      </c>
      <c r="E26" s="22"/>
      <c r="G26">
        <f>'SD district-data'!A25</f>
        <v>23</v>
      </c>
      <c r="H26">
        <f>'SD district-data'!B25</f>
        <v>23</v>
      </c>
      <c r="I26" t="str">
        <f>PVI!C25</f>
        <v>D+6.6</v>
      </c>
      <c r="J26" s="3">
        <f>'2020 Pres'!H25+'2018 AG'!H25+'2018 Sen'!H25+'2018 Gov'!H25+'2016 Sen'!H25+'2016 Pres'!H25</f>
        <v>6</v>
      </c>
      <c r="K26" s="3">
        <f>'2020 Pres'!I25+'2018 AG'!I25+'2018 Sen'!I25+'2018 Gov'!I25+'2016 Sen'!I25+'2016 Pres'!I25</f>
        <v>0</v>
      </c>
      <c r="L26">
        <f t="shared" si="1"/>
        <v>0</v>
      </c>
    </row>
    <row r="27" spans="1:12" x14ac:dyDescent="0.25">
      <c r="A27">
        <f>'2016-2020 Comp'!B8</f>
        <v>6</v>
      </c>
      <c r="B27" s="6">
        <f>'2016-2020 Comp'!D8/SUM('2016-2020 Comp'!$D8:$E8)</f>
        <v>0.56765889429480798</v>
      </c>
      <c r="C27" s="6">
        <f>'2016-2020 Comp'!E8/SUM('2016-2020 Comp'!$D8:$E8)</f>
        <v>0.43234110570519202</v>
      </c>
      <c r="D27" s="22">
        <v>0.5</v>
      </c>
      <c r="E27" s="22"/>
      <c r="G27">
        <f>'SD district-data'!A26</f>
        <v>24</v>
      </c>
      <c r="H27">
        <f>'SD district-data'!B26</f>
        <v>24</v>
      </c>
      <c r="I27" t="str">
        <f>PVI!C26</f>
        <v>D+8.1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Comp'!B3</f>
        <v>1</v>
      </c>
      <c r="B28" s="6">
        <f>'2016-2020 Comp'!D3/SUM('2016-2020 Comp'!$D3:$E3)</f>
        <v>0.56850799029110399</v>
      </c>
      <c r="C28" s="6">
        <f>'2016-2020 Comp'!E3/SUM('2016-2020 Comp'!$D3:$E3)</f>
        <v>0.43149200970889601</v>
      </c>
      <c r="D28" s="22">
        <v>0.5</v>
      </c>
      <c r="E28" s="22"/>
      <c r="G28">
        <f>'SD district-data'!A27</f>
        <v>25</v>
      </c>
      <c r="H28">
        <f>'SD district-data'!B27</f>
        <v>25</v>
      </c>
      <c r="I28" t="str">
        <f>PVI!C27</f>
        <v>D+0.6</v>
      </c>
      <c r="J28" s="3">
        <f>'2020 Pres'!H27+'2018 AG'!H27+'2018 Sen'!H27+'2018 Gov'!H27+'2016 Sen'!H27+'2016 Pres'!H27</f>
        <v>5</v>
      </c>
      <c r="K28" s="3">
        <f>'2020 Pres'!I27+'2018 AG'!I27+'2018 Sen'!I27+'2018 Gov'!I27+'2016 Sen'!I27+'2016 Pres'!I27</f>
        <v>1</v>
      </c>
      <c r="L28">
        <f t="shared" si="1"/>
        <v>1</v>
      </c>
    </row>
    <row r="29" spans="1:12" x14ac:dyDescent="0.25">
      <c r="A29">
        <f>'2016-2020 Comp'!B11</f>
        <v>9</v>
      </c>
      <c r="B29" s="6">
        <f>'2016-2020 Comp'!D11/SUM('2016-2020 Comp'!$D11:$E11)</f>
        <v>0.5778655163794153</v>
      </c>
      <c r="C29" s="6">
        <f>'2016-2020 Comp'!E11/SUM('2016-2020 Comp'!$D11:$E11)</f>
        <v>0.4221344836205847</v>
      </c>
      <c r="D29" s="22">
        <v>0.5</v>
      </c>
      <c r="E29" s="22"/>
      <c r="G29">
        <f>'SD district-data'!A28</f>
        <v>26</v>
      </c>
      <c r="H29">
        <f>'SD district-data'!B28</f>
        <v>26</v>
      </c>
      <c r="I29" t="str">
        <f>PVI!C28</f>
        <v>R+20</v>
      </c>
      <c r="J29" s="3">
        <f>'2020 Pres'!H28+'2018 AG'!H28+'2018 Sen'!H28+'2018 Gov'!H28+'2016 Sen'!H28+'2016 Pres'!H28</f>
        <v>0</v>
      </c>
      <c r="K29" s="3">
        <f>'2020 Pres'!I28+'2018 AG'!I28+'2018 Sen'!I28+'2018 Gov'!I28+'2016 Sen'!I28+'2016 Pres'!I28</f>
        <v>6</v>
      </c>
      <c r="L29">
        <f t="shared" si="1"/>
        <v>0</v>
      </c>
    </row>
    <row r="30" spans="1:12" x14ac:dyDescent="0.25">
      <c r="A30">
        <f>'2016-2020 Comp'!B18</f>
        <v>16</v>
      </c>
      <c r="B30" s="6">
        <f>'2016-2020 Comp'!D18/SUM('2016-2020 Comp'!$D18:$E18)</f>
        <v>0.58647736498500391</v>
      </c>
      <c r="C30" s="6">
        <f>'2016-2020 Comp'!E18/SUM('2016-2020 Comp'!$D18:$E18)</f>
        <v>0.41352263501499609</v>
      </c>
      <c r="D30" s="22">
        <v>0.5</v>
      </c>
      <c r="E30" s="22"/>
      <c r="G30">
        <f>'SD district-data'!A29</f>
        <v>27</v>
      </c>
      <c r="H30">
        <f>'SD district-data'!B29</f>
        <v>27</v>
      </c>
      <c r="I30" t="str">
        <f>PVI!C29</f>
        <v>R+23.5</v>
      </c>
      <c r="J30" s="3">
        <f>'2020 Pres'!H29+'2018 AG'!H29+'2018 Sen'!H29+'2018 Gov'!H29+'2016 Sen'!H29+'2016 Pres'!H29</f>
        <v>0</v>
      </c>
      <c r="K30" s="3">
        <f>'2020 Pres'!I29+'2018 AG'!I29+'2018 Sen'!I29+'2018 Gov'!I29+'2016 Sen'!I29+'2016 Pres'!I29</f>
        <v>6</v>
      </c>
      <c r="L30">
        <f t="shared" si="1"/>
        <v>0</v>
      </c>
    </row>
    <row r="31" spans="1:12" x14ac:dyDescent="0.25">
      <c r="A31">
        <f>'2016-2020 Comp'!B25</f>
        <v>23</v>
      </c>
      <c r="B31" s="6">
        <f>'2016-2020 Comp'!D25/SUM('2016-2020 Comp'!$D25:$E25)</f>
        <v>0.58876955966250488</v>
      </c>
      <c r="C31" s="6">
        <f>'2016-2020 Comp'!E25/SUM('2016-2020 Comp'!$D25:$E25)</f>
        <v>0.41123044033749512</v>
      </c>
      <c r="D31" s="22">
        <v>0.5</v>
      </c>
      <c r="E31" s="22"/>
      <c r="G31">
        <f>'SD district-data'!A30</f>
        <v>28</v>
      </c>
      <c r="H31">
        <f>'SD district-data'!B30</f>
        <v>28</v>
      </c>
      <c r="I31" t="str">
        <f>PVI!C30</f>
        <v>D+1.1</v>
      </c>
      <c r="J31" s="3">
        <f>'2020 Pres'!H30+'2018 AG'!H30+'2018 Sen'!H30+'2018 Gov'!H30+'2016 Sen'!H30+'2016 Pres'!H30</f>
        <v>5</v>
      </c>
      <c r="K31" s="3">
        <f>'2020 Pres'!I30+'2018 AG'!I30+'2018 Sen'!I30+'2018 Gov'!I30+'2016 Sen'!I30+'2016 Pres'!I30</f>
        <v>1</v>
      </c>
      <c r="L31">
        <f t="shared" si="1"/>
        <v>1</v>
      </c>
    </row>
    <row r="32" spans="1:12" x14ac:dyDescent="0.25">
      <c r="A32">
        <f>'2016-2020 Comp'!B26</f>
        <v>24</v>
      </c>
      <c r="B32" s="6">
        <f>'2016-2020 Comp'!D26/SUM('2016-2020 Comp'!$D26:$E26)</f>
        <v>0.59452709715975216</v>
      </c>
      <c r="C32" s="6">
        <f>'2016-2020 Comp'!E26/SUM('2016-2020 Comp'!$D26:$E26)</f>
        <v>0.40547290284024784</v>
      </c>
      <c r="D32" s="22">
        <v>0.5</v>
      </c>
      <c r="E32" s="22"/>
      <c r="G32">
        <f>'SD district-data'!A31</f>
        <v>29</v>
      </c>
      <c r="H32">
        <f>'SD district-data'!B31</f>
        <v>29</v>
      </c>
      <c r="I32" t="str">
        <f>PVI!C31</f>
        <v>R+11.1</v>
      </c>
      <c r="J32" s="3">
        <f>'2020 Pres'!H31+'2018 AG'!H31+'2018 Sen'!H31+'2018 Gov'!H31+'2016 Sen'!H31+'2016 Pres'!H31</f>
        <v>0</v>
      </c>
      <c r="K32" s="3">
        <f>'2020 Pres'!I31+'2018 AG'!I31+'2018 Sen'!I31+'2018 Gov'!I31+'2016 Sen'!I31+'2016 Pres'!I31</f>
        <v>6</v>
      </c>
      <c r="L32">
        <f t="shared" si="1"/>
        <v>0</v>
      </c>
    </row>
    <row r="33" spans="1:12" x14ac:dyDescent="0.25">
      <c r="A33">
        <f>'2016-2020 Comp'!B13</f>
        <v>11</v>
      </c>
      <c r="B33" s="6">
        <f>'2016-2020 Comp'!D13/SUM('2016-2020 Comp'!$D13:$E13)</f>
        <v>0.59807151115862034</v>
      </c>
      <c r="C33" s="6">
        <f>'2016-2020 Comp'!E13/SUM('2016-2020 Comp'!$D13:$E13)</f>
        <v>0.40192848884137961</v>
      </c>
      <c r="D33" s="22">
        <v>0.5</v>
      </c>
      <c r="E33" s="22"/>
      <c r="G33">
        <f>'SD district-data'!A32</f>
        <v>30</v>
      </c>
      <c r="H33">
        <f>'SD district-data'!B32</f>
        <v>30</v>
      </c>
      <c r="I33" t="str">
        <f>PVI!C32</f>
        <v>R+22.8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Comp'!B17</f>
        <v>15</v>
      </c>
      <c r="B34" s="6">
        <f>'2016-2020 Comp'!D17/SUM('2016-2020 Comp'!$D17:$E17)</f>
        <v>0.6662851078345905</v>
      </c>
      <c r="C34" s="6">
        <f>'2016-2020 Comp'!E17/SUM('2016-2020 Comp'!$D17:$E17)</f>
        <v>0.33371489216540956</v>
      </c>
      <c r="D34" s="22">
        <v>0.5</v>
      </c>
      <c r="E34" s="22"/>
      <c r="G34">
        <f>'SD district-data'!A33</f>
        <v>31</v>
      </c>
      <c r="H34">
        <f>'SD district-data'!B33</f>
        <v>31</v>
      </c>
      <c r="I34" t="str">
        <f>PVI!C33</f>
        <v>R+23.3</v>
      </c>
      <c r="J34" s="3">
        <f>'2020 Pres'!H33+'2018 AG'!H33+'2018 Sen'!H33+'2018 Gov'!H33+'2016 Sen'!H33+'2016 Pres'!H33</f>
        <v>0</v>
      </c>
      <c r="K34" s="3">
        <f>'2020 Pres'!I33+'2018 AG'!I33+'2018 Sen'!I33+'2018 Gov'!I33+'2016 Sen'!I33+'2016 Pres'!I33</f>
        <v>6</v>
      </c>
      <c r="L34">
        <f t="shared" si="1"/>
        <v>0</v>
      </c>
    </row>
    <row r="35" spans="1:12" x14ac:dyDescent="0.25">
      <c r="A35">
        <f>'2016-2020 Comp'!B5</f>
        <v>3</v>
      </c>
      <c r="B35" s="6">
        <f>'2016-2020 Comp'!D5/SUM('2016-2020 Comp'!$D5:$E5)</f>
        <v>0.66773165259190947</v>
      </c>
      <c r="C35" s="6">
        <f>'2016-2020 Comp'!E5/SUM('2016-2020 Comp'!$D5:$E5)</f>
        <v>0.33226834740809053</v>
      </c>
      <c r="D35" s="22">
        <v>0.5</v>
      </c>
      <c r="E35" s="22"/>
      <c r="G35">
        <f>'SD district-data'!A34</f>
        <v>32</v>
      </c>
      <c r="H35">
        <f>'SD district-data'!B34</f>
        <v>32</v>
      </c>
      <c r="I35" t="str">
        <f>PVI!C34</f>
        <v>R+9.8</v>
      </c>
      <c r="J35" s="3">
        <f>'2020 Pres'!H34+'2018 AG'!H34+'2018 Sen'!H34+'2018 Gov'!H34+'2016 Sen'!H34+'2016 Pres'!H34</f>
        <v>1</v>
      </c>
      <c r="K35" s="3">
        <f>'2020 Pres'!I34+'2018 AG'!I34+'2018 Sen'!I34+'2018 Gov'!I34+'2016 Sen'!I34+'2016 Pres'!I34</f>
        <v>5</v>
      </c>
      <c r="L35">
        <f t="shared" si="1"/>
        <v>1</v>
      </c>
    </row>
    <row r="36" spans="1:12" x14ac:dyDescent="0.25">
      <c r="A36">
        <f>'2016-2020 Comp'!B23</f>
        <v>21</v>
      </c>
      <c r="B36" s="6">
        <f>'2016-2020 Comp'!D23/SUM('2016-2020 Comp'!$D23:$E23)</f>
        <v>0.85565630134485482</v>
      </c>
      <c r="C36" s="6">
        <f>'2016-2020 Comp'!E23/SUM('2016-2020 Comp'!$D23:$E23)</f>
        <v>0.14434369865514513</v>
      </c>
      <c r="D36" s="22">
        <v>0.5</v>
      </c>
      <c r="E36" s="22"/>
      <c r="G36">
        <f>'SD district-data'!A35</f>
        <v>33</v>
      </c>
      <c r="H36">
        <f>'SD district-data'!B35</f>
        <v>33</v>
      </c>
      <c r="I36" t="str">
        <f>PVI!C35</f>
        <v>R+7.8</v>
      </c>
      <c r="J36" s="3">
        <f>'2020 Pres'!H35+'2018 AG'!H35+'2018 Sen'!H35+'2018 Gov'!H35+'2016 Sen'!H35+'2016 Pres'!H35</f>
        <v>1</v>
      </c>
      <c r="K36" s="3">
        <f>'2020 Pres'!I35+'2018 AG'!I35+'2018 Sen'!I35+'2018 Gov'!I35+'2016 Sen'!I35+'2016 Pres'!I35</f>
        <v>5</v>
      </c>
      <c r="L36">
        <f t="shared" si="1"/>
        <v>1</v>
      </c>
    </row>
  </sheetData>
  <mergeCells count="3">
    <mergeCell ref="O1:T1"/>
    <mergeCell ref="G3:I3"/>
    <mergeCell ref="G2:I2"/>
  </mergeCells>
  <conditionalFormatting sqref="J2:J36">
    <cfRule type="expression" dxfId="35" priority="15">
      <formula>J2&gt;K2</formula>
    </cfRule>
  </conditionalFormatting>
  <conditionalFormatting sqref="K2:K36">
    <cfRule type="expression" dxfId="34" priority="14">
      <formula>K2&gt;J2</formula>
    </cfRule>
  </conditionalFormatting>
  <conditionalFormatting sqref="G4:G36">
    <cfRule type="expression" dxfId="33" priority="12">
      <formula>K4=0</formula>
    </cfRule>
    <cfRule type="expression" dxfId="32" priority="13">
      <formula>J4=0</formula>
    </cfRule>
  </conditionalFormatting>
  <conditionalFormatting sqref="H4:H36">
    <cfRule type="expression" dxfId="31" priority="10">
      <formula>K4=0</formula>
    </cfRule>
    <cfRule type="expression" dxfId="30" priority="11">
      <formula>J4=0</formula>
    </cfRule>
  </conditionalFormatting>
  <conditionalFormatting sqref="I4:I36">
    <cfRule type="containsText" dxfId="29" priority="8" operator="containsText" text="R">
      <formula>NOT(ISERROR(SEARCH("R",I4)))</formula>
    </cfRule>
    <cfRule type="containsText" dxfId="28" priority="9" operator="containsText" text="D">
      <formula>NOT(ISERROR(SEARCH("D",I4)))</formula>
    </cfRule>
  </conditionalFormatting>
  <conditionalFormatting sqref="P3:P8">
    <cfRule type="expression" dxfId="27" priority="7">
      <formula>P3&gt;R3</formula>
    </cfRule>
  </conditionalFormatting>
  <conditionalFormatting sqref="R3:R8">
    <cfRule type="expression" dxfId="26" priority="6">
      <formula>R3&gt;P3</formula>
    </cfRule>
  </conditionalFormatting>
  <conditionalFormatting sqref="Q3:Q8">
    <cfRule type="expression" dxfId="25" priority="5">
      <formula>Q3&gt;S3</formula>
    </cfRule>
  </conditionalFormatting>
  <conditionalFormatting sqref="S3:S8">
    <cfRule type="expression" dxfId="24" priority="4">
      <formula>S3&gt;Q3</formula>
    </cfRule>
  </conditionalFormatting>
  <conditionalFormatting sqref="T3:T8">
    <cfRule type="containsText" dxfId="23" priority="2" operator="containsText" text="D">
      <formula>NOT(ISERROR(SEARCH("D",T3)))</formula>
    </cfRule>
    <cfRule type="containsText" dxfId="22" priority="3" operator="containsText" text="R">
      <formula>NOT(ISERROR(SEARCH("R",T3)))</formula>
    </cfRule>
  </conditionalFormatting>
  <conditionalFormatting sqref="B4:B36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125860</v>
      </c>
      <c r="D3">
        <v>69798</v>
      </c>
      <c r="E3">
        <v>52976</v>
      </c>
      <c r="F3">
        <v>153117</v>
      </c>
      <c r="G3">
        <v>84915</v>
      </c>
      <c r="H3">
        <v>65681</v>
      </c>
      <c r="I3">
        <v>109068</v>
      </c>
      <c r="J3">
        <v>61926</v>
      </c>
      <c r="K3">
        <v>47142</v>
      </c>
      <c r="L3">
        <v>109707</v>
      </c>
      <c r="M3">
        <v>69407</v>
      </c>
      <c r="N3">
        <v>40300</v>
      </c>
      <c r="O3">
        <v>110358</v>
      </c>
      <c r="P3">
        <v>64783</v>
      </c>
      <c r="Q3">
        <v>42792</v>
      </c>
      <c r="R3">
        <v>134845</v>
      </c>
      <c r="S3">
        <v>63680</v>
      </c>
      <c r="T3">
        <v>64491</v>
      </c>
      <c r="U3">
        <v>138149</v>
      </c>
      <c r="V3">
        <v>74327</v>
      </c>
      <c r="W3">
        <v>57579</v>
      </c>
      <c r="X3">
        <v>252452</v>
      </c>
      <c r="Y3">
        <v>192265</v>
      </c>
      <c r="Z3">
        <v>6320</v>
      </c>
      <c r="AA3">
        <v>46198</v>
      </c>
      <c r="AB3">
        <v>4708</v>
      </c>
      <c r="AC3">
        <v>2769</v>
      </c>
      <c r="AD3">
        <v>121</v>
      </c>
      <c r="AE3">
        <v>42880</v>
      </c>
      <c r="AF3">
        <v>4034</v>
      </c>
      <c r="AG3">
        <v>438</v>
      </c>
      <c r="AH3">
        <v>817</v>
      </c>
      <c r="AI3">
        <v>0</v>
      </c>
      <c r="AJ3">
        <v>340467</v>
      </c>
      <c r="AK3">
        <v>239255</v>
      </c>
      <c r="AL3">
        <v>19555</v>
      </c>
      <c r="AM3">
        <v>71021</v>
      </c>
      <c r="AN3">
        <v>9256</v>
      </c>
      <c r="AO3">
        <v>4414</v>
      </c>
      <c r="AP3">
        <v>500</v>
      </c>
      <c r="AQ3">
        <v>0</v>
      </c>
      <c r="AR3">
        <v>0</v>
      </c>
      <c r="AS3">
        <v>250088</v>
      </c>
      <c r="AT3">
        <v>190403</v>
      </c>
      <c r="AU3">
        <v>6503</v>
      </c>
      <c r="AV3">
        <v>45909</v>
      </c>
      <c r="AW3">
        <v>4421</v>
      </c>
      <c r="AX3">
        <v>2780</v>
      </c>
      <c r="AY3">
        <v>130</v>
      </c>
      <c r="AZ3">
        <v>42732</v>
      </c>
      <c r="BA3">
        <v>3843</v>
      </c>
      <c r="BB3">
        <v>375</v>
      </c>
      <c r="BC3">
        <v>827</v>
      </c>
      <c r="BD3">
        <v>0</v>
      </c>
      <c r="BE3">
        <v>337298</v>
      </c>
      <c r="BF3">
        <v>237112</v>
      </c>
      <c r="BG3">
        <v>19524</v>
      </c>
      <c r="BH3">
        <v>70710</v>
      </c>
      <c r="BI3">
        <v>9246</v>
      </c>
      <c r="BJ3">
        <v>4620</v>
      </c>
      <c r="BK3">
        <v>454</v>
      </c>
      <c r="BL3">
        <v>60201</v>
      </c>
      <c r="BM3">
        <v>7380</v>
      </c>
      <c r="BN3">
        <v>443</v>
      </c>
      <c r="BO3">
        <v>997</v>
      </c>
      <c r="BP3">
        <v>11495</v>
      </c>
      <c r="BQ3">
        <v>321141</v>
      </c>
      <c r="BR3">
        <v>227771</v>
      </c>
      <c r="BS3">
        <v>16277</v>
      </c>
      <c r="BT3">
        <v>69056</v>
      </c>
      <c r="BU3">
        <v>6457</v>
      </c>
      <c r="BV3">
        <v>3816</v>
      </c>
      <c r="BW3">
        <v>595</v>
      </c>
      <c r="BX3">
        <v>0</v>
      </c>
      <c r="BY3">
        <v>0</v>
      </c>
      <c r="BZ3">
        <v>242578</v>
      </c>
      <c r="CA3">
        <v>180151</v>
      </c>
      <c r="CB3">
        <v>9704</v>
      </c>
      <c r="CC3">
        <v>46749</v>
      </c>
      <c r="CD3">
        <v>4559</v>
      </c>
      <c r="CE3">
        <v>2677</v>
      </c>
      <c r="CF3">
        <v>320</v>
      </c>
      <c r="CG3">
        <v>0</v>
      </c>
      <c r="CH3">
        <v>0</v>
      </c>
      <c r="CI3">
        <v>269219</v>
      </c>
      <c r="CJ3">
        <v>186309</v>
      </c>
      <c r="CK3">
        <v>17511</v>
      </c>
      <c r="CL3">
        <v>46874</v>
      </c>
      <c r="CM3">
        <v>5947</v>
      </c>
      <c r="CN3">
        <v>583</v>
      </c>
      <c r="CO3">
        <v>86</v>
      </c>
      <c r="CP3">
        <v>1176</v>
      </c>
      <c r="CQ3">
        <v>10733</v>
      </c>
      <c r="CR3">
        <v>346830</v>
      </c>
      <c r="CS3">
        <v>225880</v>
      </c>
      <c r="CT3">
        <v>27217</v>
      </c>
      <c r="CU3">
        <v>77044</v>
      </c>
      <c r="CV3">
        <v>10284</v>
      </c>
      <c r="CW3">
        <v>8465</v>
      </c>
      <c r="CX3">
        <v>494</v>
      </c>
      <c r="CY3">
        <v>269219</v>
      </c>
      <c r="CZ3">
        <v>186309</v>
      </c>
      <c r="DA3">
        <v>17511</v>
      </c>
      <c r="DB3">
        <v>52362</v>
      </c>
      <c r="DC3">
        <v>7478</v>
      </c>
      <c r="DD3">
        <v>6226</v>
      </c>
      <c r="DE3">
        <v>362</v>
      </c>
    </row>
    <row r="4" spans="1:109" x14ac:dyDescent="0.25">
      <c r="A4">
        <v>2</v>
      </c>
      <c r="B4">
        <v>2</v>
      </c>
      <c r="C4">
        <v>147323</v>
      </c>
      <c r="D4">
        <v>66389</v>
      </c>
      <c r="E4">
        <v>76477</v>
      </c>
      <c r="F4">
        <v>173294</v>
      </c>
      <c r="G4">
        <v>76182</v>
      </c>
      <c r="H4">
        <v>94073</v>
      </c>
      <c r="I4">
        <v>127037</v>
      </c>
      <c r="J4">
        <v>61162</v>
      </c>
      <c r="K4">
        <v>65875</v>
      </c>
      <c r="L4">
        <v>128264</v>
      </c>
      <c r="M4">
        <v>71834</v>
      </c>
      <c r="N4">
        <v>56430</v>
      </c>
      <c r="O4">
        <v>128940</v>
      </c>
      <c r="P4">
        <v>60428</v>
      </c>
      <c r="Q4">
        <v>63388</v>
      </c>
      <c r="R4">
        <v>162119</v>
      </c>
      <c r="S4">
        <v>58620</v>
      </c>
      <c r="T4">
        <v>94702</v>
      </c>
      <c r="U4">
        <v>164999</v>
      </c>
      <c r="V4">
        <v>70885</v>
      </c>
      <c r="W4">
        <v>84027</v>
      </c>
      <c r="X4">
        <v>266070</v>
      </c>
      <c r="Y4">
        <v>233532</v>
      </c>
      <c r="Z4">
        <v>15485</v>
      </c>
      <c r="AA4">
        <v>12605</v>
      </c>
      <c r="AB4">
        <v>2271</v>
      </c>
      <c r="AC4">
        <v>1862</v>
      </c>
      <c r="AD4">
        <v>113</v>
      </c>
      <c r="AE4">
        <v>11162</v>
      </c>
      <c r="AF4">
        <v>1763</v>
      </c>
      <c r="AG4">
        <v>747</v>
      </c>
      <c r="AH4">
        <v>314</v>
      </c>
      <c r="AI4">
        <v>0</v>
      </c>
      <c r="AJ4">
        <v>344315</v>
      </c>
      <c r="AK4">
        <v>290273</v>
      </c>
      <c r="AL4">
        <v>25957</v>
      </c>
      <c r="AM4">
        <v>21582</v>
      </c>
      <c r="AN4">
        <v>5841</v>
      </c>
      <c r="AO4">
        <v>3264</v>
      </c>
      <c r="AP4">
        <v>461</v>
      </c>
      <c r="AQ4">
        <v>0</v>
      </c>
      <c r="AR4">
        <v>0</v>
      </c>
      <c r="AS4">
        <v>266306</v>
      </c>
      <c r="AT4">
        <v>233522</v>
      </c>
      <c r="AU4">
        <v>15839</v>
      </c>
      <c r="AV4">
        <v>12450</v>
      </c>
      <c r="AW4">
        <v>2234</v>
      </c>
      <c r="AX4">
        <v>1896</v>
      </c>
      <c r="AY4">
        <v>69</v>
      </c>
      <c r="AZ4">
        <v>11070</v>
      </c>
      <c r="BA4">
        <v>1795</v>
      </c>
      <c r="BB4">
        <v>634</v>
      </c>
      <c r="BC4">
        <v>386</v>
      </c>
      <c r="BD4">
        <v>0</v>
      </c>
      <c r="BE4">
        <v>344914</v>
      </c>
      <c r="BF4">
        <v>290827</v>
      </c>
      <c r="BG4">
        <v>26558</v>
      </c>
      <c r="BH4">
        <v>21236</v>
      </c>
      <c r="BI4">
        <v>5745</v>
      </c>
      <c r="BJ4">
        <v>3210</v>
      </c>
      <c r="BK4">
        <v>458</v>
      </c>
      <c r="BL4">
        <v>15330</v>
      </c>
      <c r="BM4">
        <v>3734</v>
      </c>
      <c r="BN4">
        <v>728</v>
      </c>
      <c r="BO4">
        <v>361</v>
      </c>
      <c r="BP4">
        <v>7303</v>
      </c>
      <c r="BQ4">
        <v>347638</v>
      </c>
      <c r="BR4">
        <v>299619</v>
      </c>
      <c r="BS4">
        <v>24022</v>
      </c>
      <c r="BT4">
        <v>18670</v>
      </c>
      <c r="BU4">
        <v>4290</v>
      </c>
      <c r="BV4">
        <v>2964</v>
      </c>
      <c r="BW4">
        <v>207</v>
      </c>
      <c r="BX4">
        <v>0</v>
      </c>
      <c r="BY4">
        <v>0</v>
      </c>
      <c r="BZ4">
        <v>266974</v>
      </c>
      <c r="CA4">
        <v>237185</v>
      </c>
      <c r="CB4">
        <v>14307</v>
      </c>
      <c r="CC4">
        <v>11107</v>
      </c>
      <c r="CD4">
        <v>3020</v>
      </c>
      <c r="CE4">
        <v>2118</v>
      </c>
      <c r="CF4">
        <v>141</v>
      </c>
      <c r="CG4">
        <v>0</v>
      </c>
      <c r="CH4">
        <v>0</v>
      </c>
      <c r="CI4">
        <v>271025</v>
      </c>
      <c r="CJ4">
        <v>228461</v>
      </c>
      <c r="CK4">
        <v>17850</v>
      </c>
      <c r="CL4">
        <v>11625</v>
      </c>
      <c r="CM4">
        <v>3339</v>
      </c>
      <c r="CN4">
        <v>423</v>
      </c>
      <c r="CO4">
        <v>35</v>
      </c>
      <c r="CP4">
        <v>726</v>
      </c>
      <c r="CQ4">
        <v>8566</v>
      </c>
      <c r="CR4">
        <v>344218</v>
      </c>
      <c r="CS4">
        <v>280256</v>
      </c>
      <c r="CT4">
        <v>27802</v>
      </c>
      <c r="CU4">
        <v>23242</v>
      </c>
      <c r="CV4">
        <v>6012</v>
      </c>
      <c r="CW4">
        <v>7131</v>
      </c>
      <c r="CX4">
        <v>276</v>
      </c>
      <c r="CY4">
        <v>271025</v>
      </c>
      <c r="CZ4">
        <v>228461</v>
      </c>
      <c r="DA4">
        <v>17850</v>
      </c>
      <c r="DB4">
        <v>14434</v>
      </c>
      <c r="DC4">
        <v>4315</v>
      </c>
      <c r="DD4">
        <v>5296</v>
      </c>
      <c r="DE4">
        <v>188</v>
      </c>
    </row>
    <row r="5" spans="1:109" x14ac:dyDescent="0.25">
      <c r="A5">
        <v>3</v>
      </c>
      <c r="B5">
        <v>3</v>
      </c>
      <c r="C5">
        <v>140996</v>
      </c>
      <c r="D5">
        <v>91958</v>
      </c>
      <c r="E5">
        <v>45759</v>
      </c>
      <c r="F5">
        <v>163154</v>
      </c>
      <c r="G5">
        <v>112944</v>
      </c>
      <c r="H5">
        <v>47741</v>
      </c>
      <c r="I5">
        <v>127863</v>
      </c>
      <c r="J5">
        <v>83946</v>
      </c>
      <c r="K5">
        <v>43917</v>
      </c>
      <c r="L5">
        <v>128835</v>
      </c>
      <c r="M5">
        <v>92406</v>
      </c>
      <c r="N5">
        <v>36429</v>
      </c>
      <c r="O5">
        <v>129515</v>
      </c>
      <c r="P5">
        <v>86345</v>
      </c>
      <c r="Q5">
        <v>40284</v>
      </c>
      <c r="R5">
        <v>147009</v>
      </c>
      <c r="S5">
        <v>80092</v>
      </c>
      <c r="T5">
        <v>60596</v>
      </c>
      <c r="U5">
        <v>149361</v>
      </c>
      <c r="V5">
        <v>96268</v>
      </c>
      <c r="W5">
        <v>45725</v>
      </c>
      <c r="X5">
        <v>236097</v>
      </c>
      <c r="Y5">
        <v>163191</v>
      </c>
      <c r="Z5">
        <v>7325</v>
      </c>
      <c r="AA5">
        <v>54635</v>
      </c>
      <c r="AB5">
        <v>8734</v>
      </c>
      <c r="AC5">
        <v>1701</v>
      </c>
      <c r="AD5">
        <v>4</v>
      </c>
      <c r="AE5">
        <v>51641</v>
      </c>
      <c r="AF5">
        <v>7439</v>
      </c>
      <c r="AG5">
        <v>366</v>
      </c>
      <c r="AH5">
        <v>1120</v>
      </c>
      <c r="AI5">
        <v>0</v>
      </c>
      <c r="AJ5">
        <v>336445</v>
      </c>
      <c r="AK5">
        <v>199077</v>
      </c>
      <c r="AL5">
        <v>19719</v>
      </c>
      <c r="AM5">
        <v>95227</v>
      </c>
      <c r="AN5">
        <v>21732</v>
      </c>
      <c r="AO5">
        <v>3408</v>
      </c>
      <c r="AP5">
        <v>704</v>
      </c>
      <c r="AQ5">
        <v>0</v>
      </c>
      <c r="AR5">
        <v>0</v>
      </c>
      <c r="AS5">
        <v>232293</v>
      </c>
      <c r="AT5">
        <v>161530</v>
      </c>
      <c r="AU5">
        <v>6742</v>
      </c>
      <c r="AV5">
        <v>53682</v>
      </c>
      <c r="AW5">
        <v>7978</v>
      </c>
      <c r="AX5">
        <v>1950</v>
      </c>
      <c r="AY5">
        <v>4</v>
      </c>
      <c r="AZ5">
        <v>50423</v>
      </c>
      <c r="BA5">
        <v>6786</v>
      </c>
      <c r="BB5">
        <v>312</v>
      </c>
      <c r="BC5">
        <v>987</v>
      </c>
      <c r="BD5">
        <v>0</v>
      </c>
      <c r="BE5">
        <v>332151</v>
      </c>
      <c r="BF5">
        <v>196958</v>
      </c>
      <c r="BG5">
        <v>18582</v>
      </c>
      <c r="BH5">
        <v>93380</v>
      </c>
      <c r="BI5">
        <v>21955</v>
      </c>
      <c r="BJ5">
        <v>3841</v>
      </c>
      <c r="BK5">
        <v>626</v>
      </c>
      <c r="BL5">
        <v>83283</v>
      </c>
      <c r="BM5">
        <v>18665</v>
      </c>
      <c r="BN5">
        <v>367</v>
      </c>
      <c r="BO5">
        <v>1077</v>
      </c>
      <c r="BP5">
        <v>13194</v>
      </c>
      <c r="BQ5">
        <v>295005</v>
      </c>
      <c r="BR5">
        <v>191889</v>
      </c>
      <c r="BS5">
        <v>14574</v>
      </c>
      <c r="BT5">
        <v>76359</v>
      </c>
      <c r="BU5">
        <v>11643</v>
      </c>
      <c r="BV5">
        <v>2704</v>
      </c>
      <c r="BW5">
        <v>433</v>
      </c>
      <c r="BX5">
        <v>0</v>
      </c>
      <c r="BY5">
        <v>0</v>
      </c>
      <c r="BZ5">
        <v>227523</v>
      </c>
      <c r="CA5">
        <v>158267</v>
      </c>
      <c r="CB5">
        <v>9411</v>
      </c>
      <c r="CC5">
        <v>50573</v>
      </c>
      <c r="CD5">
        <v>8481</v>
      </c>
      <c r="CE5">
        <v>1941</v>
      </c>
      <c r="CF5">
        <v>272</v>
      </c>
      <c r="CG5">
        <v>0</v>
      </c>
      <c r="CH5">
        <v>0</v>
      </c>
      <c r="CI5">
        <v>262178</v>
      </c>
      <c r="CJ5">
        <v>160102</v>
      </c>
      <c r="CK5">
        <v>15447</v>
      </c>
      <c r="CL5">
        <v>59845</v>
      </c>
      <c r="CM5">
        <v>14849</v>
      </c>
      <c r="CN5">
        <v>393</v>
      </c>
      <c r="CO5">
        <v>61</v>
      </c>
      <c r="CP5">
        <v>1314</v>
      </c>
      <c r="CQ5">
        <v>10167</v>
      </c>
      <c r="CR5">
        <v>339920</v>
      </c>
      <c r="CS5">
        <v>191585</v>
      </c>
      <c r="CT5">
        <v>23581</v>
      </c>
      <c r="CU5">
        <v>96516</v>
      </c>
      <c r="CV5">
        <v>23252</v>
      </c>
      <c r="CW5">
        <v>6627</v>
      </c>
      <c r="CX5">
        <v>458</v>
      </c>
      <c r="CY5">
        <v>262178</v>
      </c>
      <c r="CZ5">
        <v>160102</v>
      </c>
      <c r="DA5">
        <v>15447</v>
      </c>
      <c r="DB5">
        <v>65192</v>
      </c>
      <c r="DC5">
        <v>17162</v>
      </c>
      <c r="DD5">
        <v>4817</v>
      </c>
      <c r="DE5">
        <v>313</v>
      </c>
    </row>
    <row r="6" spans="1:109" x14ac:dyDescent="0.25">
      <c r="A6">
        <v>4</v>
      </c>
      <c r="B6">
        <v>4</v>
      </c>
      <c r="C6">
        <v>146610</v>
      </c>
      <c r="D6">
        <v>49818</v>
      </c>
      <c r="E6">
        <v>93508</v>
      </c>
      <c r="F6">
        <v>177681</v>
      </c>
      <c r="G6">
        <v>64679</v>
      </c>
      <c r="H6">
        <v>110445</v>
      </c>
      <c r="I6">
        <v>124576</v>
      </c>
      <c r="J6">
        <v>45237</v>
      </c>
      <c r="K6">
        <v>79339</v>
      </c>
      <c r="L6">
        <v>128058</v>
      </c>
      <c r="M6">
        <v>50927</v>
      </c>
      <c r="N6">
        <v>77131</v>
      </c>
      <c r="O6">
        <v>127892</v>
      </c>
      <c r="P6">
        <v>44593</v>
      </c>
      <c r="Q6">
        <v>79657</v>
      </c>
      <c r="R6">
        <v>159195</v>
      </c>
      <c r="S6">
        <v>40782</v>
      </c>
      <c r="T6">
        <v>111999</v>
      </c>
      <c r="U6">
        <v>162326</v>
      </c>
      <c r="V6">
        <v>52852</v>
      </c>
      <c r="W6">
        <v>102470</v>
      </c>
      <c r="X6">
        <v>254679</v>
      </c>
      <c r="Y6">
        <v>219787</v>
      </c>
      <c r="Z6">
        <v>5176</v>
      </c>
      <c r="AA6">
        <v>21619</v>
      </c>
      <c r="AB6">
        <v>6099</v>
      </c>
      <c r="AC6">
        <v>1566</v>
      </c>
      <c r="AD6">
        <v>158</v>
      </c>
      <c r="AE6">
        <v>20004</v>
      </c>
      <c r="AF6">
        <v>5531</v>
      </c>
      <c r="AG6">
        <v>287</v>
      </c>
      <c r="AH6">
        <v>497</v>
      </c>
      <c r="AI6">
        <v>0</v>
      </c>
      <c r="AJ6">
        <v>351241</v>
      </c>
      <c r="AK6">
        <v>283869</v>
      </c>
      <c r="AL6">
        <v>16942</v>
      </c>
      <c r="AM6">
        <v>35882</v>
      </c>
      <c r="AN6">
        <v>12865</v>
      </c>
      <c r="AO6">
        <v>3197</v>
      </c>
      <c r="AP6">
        <v>532</v>
      </c>
      <c r="AQ6">
        <v>0</v>
      </c>
      <c r="AR6">
        <v>0</v>
      </c>
      <c r="AS6">
        <v>253722</v>
      </c>
      <c r="AT6">
        <v>219116</v>
      </c>
      <c r="AU6">
        <v>5705</v>
      </c>
      <c r="AV6">
        <v>21272</v>
      </c>
      <c r="AW6">
        <v>5753</v>
      </c>
      <c r="AX6">
        <v>1410</v>
      </c>
      <c r="AY6">
        <v>165</v>
      </c>
      <c r="AZ6">
        <v>19639</v>
      </c>
      <c r="BA6">
        <v>5150</v>
      </c>
      <c r="BB6">
        <v>250</v>
      </c>
      <c r="BC6">
        <v>447</v>
      </c>
      <c r="BD6">
        <v>0</v>
      </c>
      <c r="BE6">
        <v>349864</v>
      </c>
      <c r="BF6">
        <v>284403</v>
      </c>
      <c r="BG6">
        <v>16687</v>
      </c>
      <c r="BH6">
        <v>35273</v>
      </c>
      <c r="BI6">
        <v>12223</v>
      </c>
      <c r="BJ6">
        <v>2942</v>
      </c>
      <c r="BK6">
        <v>464</v>
      </c>
      <c r="BL6">
        <v>28767</v>
      </c>
      <c r="BM6">
        <v>9762</v>
      </c>
      <c r="BN6">
        <v>417</v>
      </c>
      <c r="BO6">
        <v>480</v>
      </c>
      <c r="BP6">
        <v>9031</v>
      </c>
      <c r="BQ6">
        <v>340919</v>
      </c>
      <c r="BR6">
        <v>286211</v>
      </c>
      <c r="BS6">
        <v>14139</v>
      </c>
      <c r="BT6">
        <v>29951</v>
      </c>
      <c r="BU6">
        <v>9155</v>
      </c>
      <c r="BV6">
        <v>2273</v>
      </c>
      <c r="BW6">
        <v>490</v>
      </c>
      <c r="BX6">
        <v>0</v>
      </c>
      <c r="BY6">
        <v>0</v>
      </c>
      <c r="BZ6">
        <v>251101</v>
      </c>
      <c r="CA6">
        <v>216913</v>
      </c>
      <c r="CB6">
        <v>8355</v>
      </c>
      <c r="CC6">
        <v>18557</v>
      </c>
      <c r="CD6">
        <v>6140</v>
      </c>
      <c r="CE6">
        <v>1613</v>
      </c>
      <c r="CF6">
        <v>264</v>
      </c>
      <c r="CG6">
        <v>0</v>
      </c>
      <c r="CH6">
        <v>0</v>
      </c>
      <c r="CI6">
        <v>273201</v>
      </c>
      <c r="CJ6">
        <v>213953</v>
      </c>
      <c r="CK6">
        <v>14657</v>
      </c>
      <c r="CL6">
        <v>23271</v>
      </c>
      <c r="CM6">
        <v>10192</v>
      </c>
      <c r="CN6">
        <v>456</v>
      </c>
      <c r="CO6">
        <v>315</v>
      </c>
      <c r="CP6">
        <v>877</v>
      </c>
      <c r="CQ6">
        <v>9480</v>
      </c>
      <c r="CR6">
        <v>361365</v>
      </c>
      <c r="CS6">
        <v>271249</v>
      </c>
      <c r="CT6">
        <v>24289</v>
      </c>
      <c r="CU6">
        <v>40913</v>
      </c>
      <c r="CV6">
        <v>16459</v>
      </c>
      <c r="CW6">
        <v>8508</v>
      </c>
      <c r="CX6">
        <v>777</v>
      </c>
      <c r="CY6">
        <v>273201</v>
      </c>
      <c r="CZ6">
        <v>213953</v>
      </c>
      <c r="DA6">
        <v>14657</v>
      </c>
      <c r="DB6">
        <v>26495</v>
      </c>
      <c r="DC6">
        <v>11548</v>
      </c>
      <c r="DD6">
        <v>6149</v>
      </c>
      <c r="DE6">
        <v>499</v>
      </c>
    </row>
    <row r="7" spans="1:109" x14ac:dyDescent="0.25">
      <c r="A7">
        <v>5</v>
      </c>
      <c r="B7">
        <v>5</v>
      </c>
      <c r="C7">
        <v>168053</v>
      </c>
      <c r="D7">
        <v>53482</v>
      </c>
      <c r="E7">
        <v>110572</v>
      </c>
      <c r="F7">
        <v>198100</v>
      </c>
      <c r="G7">
        <v>66131</v>
      </c>
      <c r="H7">
        <v>129017</v>
      </c>
      <c r="I7">
        <v>145879</v>
      </c>
      <c r="J7">
        <v>49133</v>
      </c>
      <c r="K7">
        <v>96746</v>
      </c>
      <c r="L7">
        <v>147659</v>
      </c>
      <c r="M7">
        <v>59729</v>
      </c>
      <c r="N7">
        <v>87930</v>
      </c>
      <c r="O7">
        <v>148364</v>
      </c>
      <c r="P7">
        <v>48226</v>
      </c>
      <c r="Q7">
        <v>95244</v>
      </c>
      <c r="R7">
        <v>183041</v>
      </c>
      <c r="S7">
        <v>41952</v>
      </c>
      <c r="T7">
        <v>133680</v>
      </c>
      <c r="U7">
        <v>185035</v>
      </c>
      <c r="V7">
        <v>56393</v>
      </c>
      <c r="W7">
        <v>120412</v>
      </c>
      <c r="X7">
        <v>277078</v>
      </c>
      <c r="Y7">
        <v>254486</v>
      </c>
      <c r="Z7">
        <v>3891</v>
      </c>
      <c r="AA7">
        <v>12044</v>
      </c>
      <c r="AB7">
        <v>4552</v>
      </c>
      <c r="AC7">
        <v>1553</v>
      </c>
      <c r="AD7">
        <v>78</v>
      </c>
      <c r="AE7">
        <v>10240</v>
      </c>
      <c r="AF7">
        <v>3832</v>
      </c>
      <c r="AG7">
        <v>343</v>
      </c>
      <c r="AH7">
        <v>592</v>
      </c>
      <c r="AI7">
        <v>0</v>
      </c>
      <c r="AJ7">
        <v>361698</v>
      </c>
      <c r="AK7">
        <v>320495</v>
      </c>
      <c r="AL7">
        <v>7848</v>
      </c>
      <c r="AM7">
        <v>18930</v>
      </c>
      <c r="AN7">
        <v>12243</v>
      </c>
      <c r="AO7">
        <v>2588</v>
      </c>
      <c r="AP7">
        <v>592</v>
      </c>
      <c r="AQ7">
        <v>0</v>
      </c>
      <c r="AR7">
        <v>0</v>
      </c>
      <c r="AS7">
        <v>275888</v>
      </c>
      <c r="AT7">
        <v>254601</v>
      </c>
      <c r="AU7">
        <v>3484</v>
      </c>
      <c r="AV7">
        <v>11722</v>
      </c>
      <c r="AW7">
        <v>4099</v>
      </c>
      <c r="AX7">
        <v>1486</v>
      </c>
      <c r="AY7">
        <v>98</v>
      </c>
      <c r="AZ7">
        <v>10301</v>
      </c>
      <c r="BA7">
        <v>3486</v>
      </c>
      <c r="BB7">
        <v>336</v>
      </c>
      <c r="BC7">
        <v>539</v>
      </c>
      <c r="BD7">
        <v>0</v>
      </c>
      <c r="BE7">
        <v>360989</v>
      </c>
      <c r="BF7">
        <v>321230</v>
      </c>
      <c r="BG7">
        <v>6988</v>
      </c>
      <c r="BH7">
        <v>18439</v>
      </c>
      <c r="BI7">
        <v>12178</v>
      </c>
      <c r="BJ7">
        <v>2531</v>
      </c>
      <c r="BK7">
        <v>436</v>
      </c>
      <c r="BL7">
        <v>13807</v>
      </c>
      <c r="BM7">
        <v>9510</v>
      </c>
      <c r="BN7">
        <v>423</v>
      </c>
      <c r="BO7">
        <v>719</v>
      </c>
      <c r="BP7">
        <v>8218</v>
      </c>
      <c r="BQ7">
        <v>359839</v>
      </c>
      <c r="BR7">
        <v>327594</v>
      </c>
      <c r="BS7">
        <v>5538</v>
      </c>
      <c r="BT7">
        <v>15477</v>
      </c>
      <c r="BU7">
        <v>9270</v>
      </c>
      <c r="BV7">
        <v>2457</v>
      </c>
      <c r="BW7">
        <v>217</v>
      </c>
      <c r="BX7">
        <v>0</v>
      </c>
      <c r="BY7">
        <v>0</v>
      </c>
      <c r="BZ7">
        <v>278793</v>
      </c>
      <c r="CA7">
        <v>257324</v>
      </c>
      <c r="CB7">
        <v>3516</v>
      </c>
      <c r="CC7">
        <v>9842</v>
      </c>
      <c r="CD7">
        <v>6583</v>
      </c>
      <c r="CE7">
        <v>1771</v>
      </c>
      <c r="CF7">
        <v>140</v>
      </c>
      <c r="CG7">
        <v>0</v>
      </c>
      <c r="CH7">
        <v>0</v>
      </c>
      <c r="CI7">
        <v>294157</v>
      </c>
      <c r="CJ7">
        <v>256253</v>
      </c>
      <c r="CK7">
        <v>6518</v>
      </c>
      <c r="CL7">
        <v>11892</v>
      </c>
      <c r="CM7">
        <v>8559</v>
      </c>
      <c r="CN7">
        <v>461</v>
      </c>
      <c r="CO7">
        <v>69</v>
      </c>
      <c r="CP7">
        <v>812</v>
      </c>
      <c r="CQ7">
        <v>9593</v>
      </c>
      <c r="CR7">
        <v>373024</v>
      </c>
      <c r="CS7">
        <v>319100</v>
      </c>
      <c r="CT7">
        <v>9703</v>
      </c>
      <c r="CU7">
        <v>21728</v>
      </c>
      <c r="CV7">
        <v>13600</v>
      </c>
      <c r="CW7">
        <v>7393</v>
      </c>
      <c r="CX7">
        <v>389</v>
      </c>
      <c r="CY7">
        <v>294157</v>
      </c>
      <c r="CZ7">
        <v>256253</v>
      </c>
      <c r="DA7">
        <v>6518</v>
      </c>
      <c r="DB7">
        <v>14433</v>
      </c>
      <c r="DC7">
        <v>10221</v>
      </c>
      <c r="DD7">
        <v>5515</v>
      </c>
      <c r="DE7">
        <v>263</v>
      </c>
    </row>
    <row r="8" spans="1:109" x14ac:dyDescent="0.25">
      <c r="A8">
        <v>6</v>
      </c>
      <c r="B8">
        <v>6</v>
      </c>
      <c r="C8">
        <v>146338</v>
      </c>
      <c r="D8">
        <v>80972</v>
      </c>
      <c r="E8">
        <v>61670</v>
      </c>
      <c r="F8">
        <v>167514</v>
      </c>
      <c r="G8">
        <v>95329</v>
      </c>
      <c r="H8">
        <v>69400</v>
      </c>
      <c r="I8">
        <v>127149</v>
      </c>
      <c r="J8">
        <v>73189</v>
      </c>
      <c r="K8">
        <v>53960</v>
      </c>
      <c r="L8">
        <v>128716</v>
      </c>
      <c r="M8">
        <v>81300</v>
      </c>
      <c r="N8">
        <v>47416</v>
      </c>
      <c r="O8">
        <v>129011</v>
      </c>
      <c r="P8">
        <v>71904</v>
      </c>
      <c r="Q8">
        <v>53131</v>
      </c>
      <c r="R8">
        <v>161579</v>
      </c>
      <c r="S8">
        <v>74193</v>
      </c>
      <c r="T8">
        <v>79830</v>
      </c>
      <c r="U8">
        <v>164281</v>
      </c>
      <c r="V8">
        <v>90012</v>
      </c>
      <c r="W8">
        <v>66969</v>
      </c>
      <c r="X8">
        <v>272220</v>
      </c>
      <c r="Y8">
        <v>186124</v>
      </c>
      <c r="Z8">
        <v>4843</v>
      </c>
      <c r="AA8">
        <v>75220</v>
      </c>
      <c r="AB8">
        <v>3287</v>
      </c>
      <c r="AC8">
        <v>2427</v>
      </c>
      <c r="AD8">
        <v>41</v>
      </c>
      <c r="AE8">
        <v>71776</v>
      </c>
      <c r="AF8">
        <v>2593</v>
      </c>
      <c r="AG8">
        <v>666</v>
      </c>
      <c r="AH8">
        <v>771</v>
      </c>
      <c r="AI8">
        <v>0</v>
      </c>
      <c r="AJ8">
        <v>360010</v>
      </c>
      <c r="AK8">
        <v>230697</v>
      </c>
      <c r="AL8">
        <v>11365</v>
      </c>
      <c r="AM8">
        <v>108109</v>
      </c>
      <c r="AN8">
        <v>7618</v>
      </c>
      <c r="AO8">
        <v>4152</v>
      </c>
      <c r="AP8">
        <v>520</v>
      </c>
      <c r="AQ8">
        <v>0</v>
      </c>
      <c r="AR8">
        <v>0</v>
      </c>
      <c r="AS8">
        <v>272955</v>
      </c>
      <c r="AT8">
        <v>187303</v>
      </c>
      <c r="AU8">
        <v>4824</v>
      </c>
      <c r="AV8">
        <v>75086</v>
      </c>
      <c r="AW8">
        <v>3142</v>
      </c>
      <c r="AX8">
        <v>2402</v>
      </c>
      <c r="AY8">
        <v>33</v>
      </c>
      <c r="AZ8">
        <v>72099</v>
      </c>
      <c r="BA8">
        <v>2524</v>
      </c>
      <c r="BB8">
        <v>685</v>
      </c>
      <c r="BC8">
        <v>710</v>
      </c>
      <c r="BD8">
        <v>0</v>
      </c>
      <c r="BE8">
        <v>360472</v>
      </c>
      <c r="BF8">
        <v>232148</v>
      </c>
      <c r="BG8">
        <v>11103</v>
      </c>
      <c r="BH8">
        <v>108113</v>
      </c>
      <c r="BI8">
        <v>7092</v>
      </c>
      <c r="BJ8">
        <v>4001</v>
      </c>
      <c r="BK8">
        <v>484</v>
      </c>
      <c r="BL8">
        <v>98243</v>
      </c>
      <c r="BM8">
        <v>5217</v>
      </c>
      <c r="BN8">
        <v>1006</v>
      </c>
      <c r="BO8">
        <v>697</v>
      </c>
      <c r="BP8">
        <v>11975</v>
      </c>
      <c r="BQ8">
        <v>362949</v>
      </c>
      <c r="BR8">
        <v>237588</v>
      </c>
      <c r="BS8">
        <v>8848</v>
      </c>
      <c r="BT8">
        <v>108852</v>
      </c>
      <c r="BU8">
        <v>6179</v>
      </c>
      <c r="BV8">
        <v>3492</v>
      </c>
      <c r="BW8">
        <v>407</v>
      </c>
      <c r="BX8">
        <v>0</v>
      </c>
      <c r="BY8">
        <v>0</v>
      </c>
      <c r="BZ8">
        <v>278967</v>
      </c>
      <c r="CA8">
        <v>191420</v>
      </c>
      <c r="CB8">
        <v>5520</v>
      </c>
      <c r="CC8">
        <v>76142</v>
      </c>
      <c r="CD8">
        <v>4408</v>
      </c>
      <c r="CE8">
        <v>2526</v>
      </c>
      <c r="CF8">
        <v>256</v>
      </c>
      <c r="CG8">
        <v>0</v>
      </c>
      <c r="CH8">
        <v>0</v>
      </c>
      <c r="CI8">
        <v>279226</v>
      </c>
      <c r="CJ8">
        <v>176953</v>
      </c>
      <c r="CK8">
        <v>9832</v>
      </c>
      <c r="CL8">
        <v>74433</v>
      </c>
      <c r="CM8">
        <v>4920</v>
      </c>
      <c r="CN8">
        <v>550</v>
      </c>
      <c r="CO8">
        <v>142</v>
      </c>
      <c r="CP8">
        <v>1221</v>
      </c>
      <c r="CQ8">
        <v>11175</v>
      </c>
      <c r="CR8">
        <v>358487</v>
      </c>
      <c r="CS8">
        <v>215193</v>
      </c>
      <c r="CT8">
        <v>15149</v>
      </c>
      <c r="CU8">
        <v>111696</v>
      </c>
      <c r="CV8">
        <v>9126</v>
      </c>
      <c r="CW8">
        <v>8301</v>
      </c>
      <c r="CX8">
        <v>694</v>
      </c>
      <c r="CY8">
        <v>279226</v>
      </c>
      <c r="CZ8">
        <v>176953</v>
      </c>
      <c r="DA8">
        <v>9832</v>
      </c>
      <c r="DB8">
        <v>79813</v>
      </c>
      <c r="DC8">
        <v>6693</v>
      </c>
      <c r="DD8">
        <v>6192</v>
      </c>
      <c r="DE8">
        <v>474</v>
      </c>
    </row>
    <row r="9" spans="1:109" x14ac:dyDescent="0.25">
      <c r="A9">
        <v>7</v>
      </c>
      <c r="B9">
        <v>7</v>
      </c>
      <c r="C9">
        <v>175664</v>
      </c>
      <c r="D9">
        <v>65380</v>
      </c>
      <c r="E9">
        <v>106399</v>
      </c>
      <c r="F9">
        <v>210623</v>
      </c>
      <c r="G9">
        <v>87067</v>
      </c>
      <c r="H9">
        <v>120398</v>
      </c>
      <c r="I9">
        <v>156695</v>
      </c>
      <c r="J9">
        <v>61641</v>
      </c>
      <c r="K9">
        <v>95054</v>
      </c>
      <c r="L9">
        <v>159118</v>
      </c>
      <c r="M9">
        <v>68493</v>
      </c>
      <c r="N9">
        <v>90625</v>
      </c>
      <c r="O9">
        <v>159422</v>
      </c>
      <c r="P9">
        <v>60262</v>
      </c>
      <c r="Q9">
        <v>95046</v>
      </c>
      <c r="R9">
        <v>183043</v>
      </c>
      <c r="S9">
        <v>48008</v>
      </c>
      <c r="T9">
        <v>127890</v>
      </c>
      <c r="U9">
        <v>185302</v>
      </c>
      <c r="V9">
        <v>67020</v>
      </c>
      <c r="W9">
        <v>109452</v>
      </c>
      <c r="X9">
        <v>254606</v>
      </c>
      <c r="Y9">
        <v>220790</v>
      </c>
      <c r="Z9">
        <v>4671</v>
      </c>
      <c r="AA9">
        <v>18434</v>
      </c>
      <c r="AB9">
        <v>9295</v>
      </c>
      <c r="AC9">
        <v>1154</v>
      </c>
      <c r="AD9">
        <v>0</v>
      </c>
      <c r="AE9">
        <v>17267</v>
      </c>
      <c r="AF9">
        <v>8456</v>
      </c>
      <c r="AG9">
        <v>128</v>
      </c>
      <c r="AH9">
        <v>354</v>
      </c>
      <c r="AI9">
        <v>0</v>
      </c>
      <c r="AJ9">
        <v>350989</v>
      </c>
      <c r="AK9">
        <v>289276</v>
      </c>
      <c r="AL9">
        <v>10160</v>
      </c>
      <c r="AM9">
        <v>26611</v>
      </c>
      <c r="AN9">
        <v>23827</v>
      </c>
      <c r="AO9">
        <v>1972</v>
      </c>
      <c r="AP9">
        <v>280</v>
      </c>
      <c r="AQ9">
        <v>0</v>
      </c>
      <c r="AR9">
        <v>0</v>
      </c>
      <c r="AS9">
        <v>252182</v>
      </c>
      <c r="AT9">
        <v>219586</v>
      </c>
      <c r="AU9">
        <v>4050</v>
      </c>
      <c r="AV9">
        <v>18463</v>
      </c>
      <c r="AW9">
        <v>8720</v>
      </c>
      <c r="AX9">
        <v>1129</v>
      </c>
      <c r="AY9">
        <v>0</v>
      </c>
      <c r="AZ9">
        <v>17405</v>
      </c>
      <c r="BA9">
        <v>7976</v>
      </c>
      <c r="BB9">
        <v>116</v>
      </c>
      <c r="BC9">
        <v>278</v>
      </c>
      <c r="BD9">
        <v>0</v>
      </c>
      <c r="BE9">
        <v>348482</v>
      </c>
      <c r="BF9">
        <v>288255</v>
      </c>
      <c r="BG9">
        <v>10189</v>
      </c>
      <c r="BH9">
        <v>26051</v>
      </c>
      <c r="BI9">
        <v>22338</v>
      </c>
      <c r="BJ9">
        <v>1898</v>
      </c>
      <c r="BK9">
        <v>267</v>
      </c>
      <c r="BL9">
        <v>22179</v>
      </c>
      <c r="BM9">
        <v>19660</v>
      </c>
      <c r="BN9">
        <v>196</v>
      </c>
      <c r="BO9">
        <v>977</v>
      </c>
      <c r="BP9">
        <v>7033</v>
      </c>
      <c r="BQ9">
        <v>331610</v>
      </c>
      <c r="BR9">
        <v>282264</v>
      </c>
      <c r="BS9">
        <v>7902</v>
      </c>
      <c r="BT9">
        <v>23505</v>
      </c>
      <c r="BU9">
        <v>16457</v>
      </c>
      <c r="BV9">
        <v>1779</v>
      </c>
      <c r="BW9">
        <v>379</v>
      </c>
      <c r="BX9">
        <v>0</v>
      </c>
      <c r="BY9">
        <v>0</v>
      </c>
      <c r="BZ9">
        <v>244960</v>
      </c>
      <c r="CA9">
        <v>211551</v>
      </c>
      <c r="CB9">
        <v>4739</v>
      </c>
      <c r="CC9">
        <v>16973</v>
      </c>
      <c r="CD9">
        <v>10620</v>
      </c>
      <c r="CE9">
        <v>1220</v>
      </c>
      <c r="CF9">
        <v>224</v>
      </c>
      <c r="CG9">
        <v>0</v>
      </c>
      <c r="CH9">
        <v>0</v>
      </c>
      <c r="CI9">
        <v>278079</v>
      </c>
      <c r="CJ9">
        <v>224808</v>
      </c>
      <c r="CK9">
        <v>8053</v>
      </c>
      <c r="CL9">
        <v>16991</v>
      </c>
      <c r="CM9">
        <v>18308</v>
      </c>
      <c r="CN9">
        <v>276</v>
      </c>
      <c r="CO9">
        <v>262</v>
      </c>
      <c r="CP9">
        <v>758</v>
      </c>
      <c r="CQ9">
        <v>8623</v>
      </c>
      <c r="CR9">
        <v>367196</v>
      </c>
      <c r="CS9">
        <v>289021</v>
      </c>
      <c r="CT9">
        <v>13027</v>
      </c>
      <c r="CU9">
        <v>26949</v>
      </c>
      <c r="CV9">
        <v>30234</v>
      </c>
      <c r="CW9">
        <v>6336</v>
      </c>
      <c r="CX9">
        <v>730</v>
      </c>
      <c r="CY9">
        <v>278079</v>
      </c>
      <c r="CZ9">
        <v>224808</v>
      </c>
      <c r="DA9">
        <v>8053</v>
      </c>
      <c r="DB9">
        <v>19171</v>
      </c>
      <c r="DC9">
        <v>20213</v>
      </c>
      <c r="DD9">
        <v>4512</v>
      </c>
      <c r="DE9">
        <v>467</v>
      </c>
    </row>
    <row r="10" spans="1:109" x14ac:dyDescent="0.25">
      <c r="A10">
        <v>8</v>
      </c>
      <c r="B10">
        <v>8</v>
      </c>
      <c r="C10">
        <v>151181</v>
      </c>
      <c r="D10">
        <v>78432</v>
      </c>
      <c r="E10">
        <v>69133</v>
      </c>
      <c r="F10">
        <v>173247</v>
      </c>
      <c r="G10">
        <v>95169</v>
      </c>
      <c r="H10">
        <v>75242</v>
      </c>
      <c r="I10">
        <v>134412</v>
      </c>
      <c r="J10">
        <v>73290</v>
      </c>
      <c r="K10">
        <v>61122</v>
      </c>
      <c r="L10">
        <v>134934</v>
      </c>
      <c r="M10">
        <v>78435</v>
      </c>
      <c r="N10">
        <v>56499</v>
      </c>
      <c r="O10">
        <v>135904</v>
      </c>
      <c r="P10">
        <v>70569</v>
      </c>
      <c r="Q10">
        <v>61344</v>
      </c>
      <c r="R10">
        <v>162902</v>
      </c>
      <c r="S10">
        <v>67842</v>
      </c>
      <c r="T10">
        <v>88144</v>
      </c>
      <c r="U10">
        <v>165746</v>
      </c>
      <c r="V10">
        <v>85500</v>
      </c>
      <c r="W10">
        <v>72679</v>
      </c>
      <c r="X10">
        <v>263501</v>
      </c>
      <c r="Y10">
        <v>192460</v>
      </c>
      <c r="Z10">
        <v>4529</v>
      </c>
      <c r="AA10">
        <v>60522</v>
      </c>
      <c r="AB10">
        <v>3777</v>
      </c>
      <c r="AC10">
        <v>1500</v>
      </c>
      <c r="AD10">
        <v>58</v>
      </c>
      <c r="AE10">
        <v>58087</v>
      </c>
      <c r="AF10">
        <v>2978</v>
      </c>
      <c r="AG10">
        <v>150</v>
      </c>
      <c r="AH10">
        <v>885</v>
      </c>
      <c r="AI10">
        <v>0</v>
      </c>
      <c r="AJ10">
        <v>348891</v>
      </c>
      <c r="AK10">
        <v>236511</v>
      </c>
      <c r="AL10">
        <v>10742</v>
      </c>
      <c r="AM10">
        <v>92389</v>
      </c>
      <c r="AN10">
        <v>8226</v>
      </c>
      <c r="AO10">
        <v>3249</v>
      </c>
      <c r="AP10">
        <v>169</v>
      </c>
      <c r="AQ10">
        <v>0</v>
      </c>
      <c r="AR10">
        <v>0</v>
      </c>
      <c r="AS10">
        <v>262703</v>
      </c>
      <c r="AT10">
        <v>192170</v>
      </c>
      <c r="AU10">
        <v>4731</v>
      </c>
      <c r="AV10">
        <v>60447</v>
      </c>
      <c r="AW10">
        <v>3238</v>
      </c>
      <c r="AX10">
        <v>1401</v>
      </c>
      <c r="AY10">
        <v>95</v>
      </c>
      <c r="AZ10">
        <v>58217</v>
      </c>
      <c r="BA10">
        <v>2593</v>
      </c>
      <c r="BB10">
        <v>223</v>
      </c>
      <c r="BC10">
        <v>811</v>
      </c>
      <c r="BD10">
        <v>0</v>
      </c>
      <c r="BE10">
        <v>348220</v>
      </c>
      <c r="BF10">
        <v>236616</v>
      </c>
      <c r="BG10">
        <v>10613</v>
      </c>
      <c r="BH10">
        <v>92509</v>
      </c>
      <c r="BI10">
        <v>7644</v>
      </c>
      <c r="BJ10">
        <v>2757</v>
      </c>
      <c r="BK10">
        <v>341</v>
      </c>
      <c r="BL10">
        <v>84767</v>
      </c>
      <c r="BM10">
        <v>5835</v>
      </c>
      <c r="BN10">
        <v>292</v>
      </c>
      <c r="BO10">
        <v>654</v>
      </c>
      <c r="BP10">
        <v>9348</v>
      </c>
      <c r="BQ10">
        <v>345792</v>
      </c>
      <c r="BR10">
        <v>238224</v>
      </c>
      <c r="BS10">
        <v>7493</v>
      </c>
      <c r="BT10">
        <v>91690</v>
      </c>
      <c r="BU10">
        <v>7264</v>
      </c>
      <c r="BV10">
        <v>2491</v>
      </c>
      <c r="BW10">
        <v>413</v>
      </c>
      <c r="BX10">
        <v>0</v>
      </c>
      <c r="BY10">
        <v>0</v>
      </c>
      <c r="BZ10">
        <v>268262</v>
      </c>
      <c r="CA10">
        <v>193353</v>
      </c>
      <c r="CB10">
        <v>5056</v>
      </c>
      <c r="CC10">
        <v>62990</v>
      </c>
      <c r="CD10">
        <v>5936</v>
      </c>
      <c r="CE10">
        <v>1821</v>
      </c>
      <c r="CF10">
        <v>280</v>
      </c>
      <c r="CG10">
        <v>0</v>
      </c>
      <c r="CH10">
        <v>0</v>
      </c>
      <c r="CI10">
        <v>283617</v>
      </c>
      <c r="CJ10">
        <v>195619</v>
      </c>
      <c r="CK10">
        <v>8992</v>
      </c>
      <c r="CL10">
        <v>60990</v>
      </c>
      <c r="CM10">
        <v>7144</v>
      </c>
      <c r="CN10">
        <v>377</v>
      </c>
      <c r="CO10">
        <v>91</v>
      </c>
      <c r="CP10">
        <v>1096</v>
      </c>
      <c r="CQ10">
        <v>9308</v>
      </c>
      <c r="CR10">
        <v>359006</v>
      </c>
      <c r="CS10">
        <v>234616</v>
      </c>
      <c r="CT10">
        <v>13950</v>
      </c>
      <c r="CU10">
        <v>93181</v>
      </c>
      <c r="CV10">
        <v>10987</v>
      </c>
      <c r="CW10">
        <v>6091</v>
      </c>
      <c r="CX10">
        <v>493</v>
      </c>
      <c r="CY10">
        <v>283617</v>
      </c>
      <c r="CZ10">
        <v>195619</v>
      </c>
      <c r="DA10">
        <v>8992</v>
      </c>
      <c r="DB10">
        <v>65128</v>
      </c>
      <c r="DC10">
        <v>8985</v>
      </c>
      <c r="DD10">
        <v>4493</v>
      </c>
      <c r="DE10">
        <v>314</v>
      </c>
    </row>
    <row r="11" spans="1:109" x14ac:dyDescent="0.25">
      <c r="A11">
        <v>9</v>
      </c>
      <c r="B11">
        <v>9</v>
      </c>
      <c r="C11">
        <v>159444</v>
      </c>
      <c r="D11">
        <v>90158</v>
      </c>
      <c r="E11">
        <v>65861</v>
      </c>
      <c r="F11">
        <v>182977</v>
      </c>
      <c r="G11">
        <v>110099</v>
      </c>
      <c r="H11">
        <v>70234</v>
      </c>
      <c r="I11">
        <v>142535</v>
      </c>
      <c r="J11">
        <v>84477</v>
      </c>
      <c r="K11">
        <v>58058</v>
      </c>
      <c r="L11">
        <v>143040</v>
      </c>
      <c r="M11">
        <v>89291</v>
      </c>
      <c r="N11">
        <v>53749</v>
      </c>
      <c r="O11">
        <v>143809</v>
      </c>
      <c r="P11">
        <v>81868</v>
      </c>
      <c r="Q11">
        <v>58072</v>
      </c>
      <c r="R11">
        <v>171172</v>
      </c>
      <c r="S11">
        <v>78404</v>
      </c>
      <c r="T11">
        <v>86112</v>
      </c>
      <c r="U11">
        <v>173234</v>
      </c>
      <c r="V11">
        <v>96929</v>
      </c>
      <c r="W11">
        <v>69177</v>
      </c>
      <c r="X11">
        <v>251514</v>
      </c>
      <c r="Y11">
        <v>161629</v>
      </c>
      <c r="Z11">
        <v>3639</v>
      </c>
      <c r="AA11">
        <v>80619</v>
      </c>
      <c r="AB11">
        <v>3707</v>
      </c>
      <c r="AC11">
        <v>1569</v>
      </c>
      <c r="AD11">
        <v>255</v>
      </c>
      <c r="AE11">
        <v>77674</v>
      </c>
      <c r="AF11">
        <v>3176</v>
      </c>
      <c r="AG11">
        <v>343</v>
      </c>
      <c r="AH11">
        <v>695</v>
      </c>
      <c r="AI11">
        <v>0</v>
      </c>
      <c r="AJ11">
        <v>343025</v>
      </c>
      <c r="AK11">
        <v>202322</v>
      </c>
      <c r="AL11">
        <v>12287</v>
      </c>
      <c r="AM11">
        <v>117595</v>
      </c>
      <c r="AN11">
        <v>10088</v>
      </c>
      <c r="AO11">
        <v>2384</v>
      </c>
      <c r="AP11">
        <v>667</v>
      </c>
      <c r="AQ11">
        <v>0</v>
      </c>
      <c r="AR11">
        <v>0</v>
      </c>
      <c r="AS11">
        <v>250570</v>
      </c>
      <c r="AT11">
        <v>161940</v>
      </c>
      <c r="AU11">
        <v>3444</v>
      </c>
      <c r="AV11">
        <v>79609</v>
      </c>
      <c r="AW11">
        <v>3608</v>
      </c>
      <c r="AX11">
        <v>1389</v>
      </c>
      <c r="AY11">
        <v>369</v>
      </c>
      <c r="AZ11">
        <v>76914</v>
      </c>
      <c r="BA11">
        <v>3140</v>
      </c>
      <c r="BB11">
        <v>340</v>
      </c>
      <c r="BC11">
        <v>648</v>
      </c>
      <c r="BD11">
        <v>0</v>
      </c>
      <c r="BE11">
        <v>341943</v>
      </c>
      <c r="BF11">
        <v>203283</v>
      </c>
      <c r="BG11">
        <v>11073</v>
      </c>
      <c r="BH11">
        <v>116577</v>
      </c>
      <c r="BI11">
        <v>9946</v>
      </c>
      <c r="BJ11">
        <v>2214</v>
      </c>
      <c r="BK11">
        <v>589</v>
      </c>
      <c r="BL11">
        <v>108074</v>
      </c>
      <c r="BM11">
        <v>7847</v>
      </c>
      <c r="BN11">
        <v>369</v>
      </c>
      <c r="BO11">
        <v>971</v>
      </c>
      <c r="BP11">
        <v>9914</v>
      </c>
      <c r="BQ11">
        <v>337003</v>
      </c>
      <c r="BR11">
        <v>210665</v>
      </c>
      <c r="BS11">
        <v>9983</v>
      </c>
      <c r="BT11">
        <v>109386</v>
      </c>
      <c r="BU11">
        <v>5830</v>
      </c>
      <c r="BV11">
        <v>2682</v>
      </c>
      <c r="BW11">
        <v>503</v>
      </c>
      <c r="BX11">
        <v>0</v>
      </c>
      <c r="BY11">
        <v>0</v>
      </c>
      <c r="BZ11">
        <v>253193</v>
      </c>
      <c r="CA11">
        <v>166805</v>
      </c>
      <c r="CB11">
        <v>6271</v>
      </c>
      <c r="CC11">
        <v>75102</v>
      </c>
      <c r="CD11">
        <v>4075</v>
      </c>
      <c r="CE11">
        <v>1870</v>
      </c>
      <c r="CF11">
        <v>299</v>
      </c>
      <c r="CG11">
        <v>0</v>
      </c>
      <c r="CH11">
        <v>0</v>
      </c>
      <c r="CI11">
        <v>266083</v>
      </c>
      <c r="CJ11">
        <v>158464</v>
      </c>
      <c r="CK11">
        <v>10597</v>
      </c>
      <c r="CL11">
        <v>79875</v>
      </c>
      <c r="CM11">
        <v>6515</v>
      </c>
      <c r="CN11">
        <v>469</v>
      </c>
      <c r="CO11">
        <v>158</v>
      </c>
      <c r="CP11">
        <v>1068</v>
      </c>
      <c r="CQ11">
        <v>8937</v>
      </c>
      <c r="CR11">
        <v>346774</v>
      </c>
      <c r="CS11">
        <v>194324</v>
      </c>
      <c r="CT11">
        <v>17011</v>
      </c>
      <c r="CU11">
        <v>118701</v>
      </c>
      <c r="CV11">
        <v>10978</v>
      </c>
      <c r="CW11">
        <v>6498</v>
      </c>
      <c r="CX11">
        <v>628</v>
      </c>
      <c r="CY11">
        <v>266083</v>
      </c>
      <c r="CZ11">
        <v>158464</v>
      </c>
      <c r="DA11">
        <v>10597</v>
      </c>
      <c r="DB11">
        <v>84623</v>
      </c>
      <c r="DC11">
        <v>7812</v>
      </c>
      <c r="DD11">
        <v>4819</v>
      </c>
      <c r="DE11">
        <v>432</v>
      </c>
    </row>
    <row r="12" spans="1:109" x14ac:dyDescent="0.25">
      <c r="A12">
        <v>10</v>
      </c>
      <c r="B12">
        <v>10</v>
      </c>
      <c r="C12">
        <v>147866</v>
      </c>
      <c r="D12">
        <v>53379</v>
      </c>
      <c r="E12">
        <v>90670</v>
      </c>
      <c r="F12">
        <v>172740</v>
      </c>
      <c r="G12">
        <v>63936</v>
      </c>
      <c r="H12">
        <v>105693</v>
      </c>
      <c r="I12">
        <v>130148</v>
      </c>
      <c r="J12">
        <v>48797</v>
      </c>
      <c r="K12">
        <v>81351</v>
      </c>
      <c r="L12">
        <v>131131</v>
      </c>
      <c r="M12">
        <v>59211</v>
      </c>
      <c r="N12">
        <v>71920</v>
      </c>
      <c r="O12">
        <v>131835</v>
      </c>
      <c r="P12">
        <v>47291</v>
      </c>
      <c r="Q12">
        <v>80163</v>
      </c>
      <c r="R12">
        <v>160306</v>
      </c>
      <c r="S12">
        <v>44563</v>
      </c>
      <c r="T12">
        <v>108363</v>
      </c>
      <c r="U12">
        <v>161065</v>
      </c>
      <c r="V12">
        <v>56865</v>
      </c>
      <c r="W12">
        <v>96376</v>
      </c>
      <c r="X12">
        <v>261790</v>
      </c>
      <c r="Y12">
        <v>229390</v>
      </c>
      <c r="Z12">
        <v>5368</v>
      </c>
      <c r="AA12">
        <v>20136</v>
      </c>
      <c r="AB12">
        <v>4059</v>
      </c>
      <c r="AC12">
        <v>2227</v>
      </c>
      <c r="AD12">
        <v>97</v>
      </c>
      <c r="AE12">
        <v>18024</v>
      </c>
      <c r="AF12">
        <v>3141</v>
      </c>
      <c r="AG12">
        <v>452</v>
      </c>
      <c r="AH12">
        <v>741</v>
      </c>
      <c r="AI12">
        <v>0</v>
      </c>
      <c r="AJ12">
        <v>340034</v>
      </c>
      <c r="AK12">
        <v>289003</v>
      </c>
      <c r="AL12">
        <v>9979</v>
      </c>
      <c r="AM12">
        <v>30388</v>
      </c>
      <c r="AN12">
        <v>8647</v>
      </c>
      <c r="AO12">
        <v>3315</v>
      </c>
      <c r="AP12">
        <v>578</v>
      </c>
      <c r="AQ12">
        <v>0</v>
      </c>
      <c r="AR12">
        <v>0</v>
      </c>
      <c r="AS12">
        <v>260980</v>
      </c>
      <c r="AT12">
        <v>229015</v>
      </c>
      <c r="AU12">
        <v>5169</v>
      </c>
      <c r="AV12">
        <v>20146</v>
      </c>
      <c r="AW12">
        <v>4026</v>
      </c>
      <c r="AX12">
        <v>2143</v>
      </c>
      <c r="AY12">
        <v>57</v>
      </c>
      <c r="AZ12">
        <v>18085</v>
      </c>
      <c r="BA12">
        <v>3189</v>
      </c>
      <c r="BB12">
        <v>349</v>
      </c>
      <c r="BC12">
        <v>630</v>
      </c>
      <c r="BD12">
        <v>0</v>
      </c>
      <c r="BE12">
        <v>339873</v>
      </c>
      <c r="BF12">
        <v>289341</v>
      </c>
      <c r="BG12">
        <v>9730</v>
      </c>
      <c r="BH12">
        <v>30317</v>
      </c>
      <c r="BI12">
        <v>8527</v>
      </c>
      <c r="BJ12">
        <v>3399</v>
      </c>
      <c r="BK12">
        <v>586</v>
      </c>
      <c r="BL12">
        <v>22807</v>
      </c>
      <c r="BM12">
        <v>5982</v>
      </c>
      <c r="BN12">
        <v>445</v>
      </c>
      <c r="BO12">
        <v>381</v>
      </c>
      <c r="BP12">
        <v>11062</v>
      </c>
      <c r="BQ12">
        <v>340003</v>
      </c>
      <c r="BR12">
        <v>293159</v>
      </c>
      <c r="BS12">
        <v>7695</v>
      </c>
      <c r="BT12">
        <v>29455</v>
      </c>
      <c r="BU12">
        <v>7490</v>
      </c>
      <c r="BV12">
        <v>3280</v>
      </c>
      <c r="BW12">
        <v>420</v>
      </c>
      <c r="BX12">
        <v>0</v>
      </c>
      <c r="BY12">
        <v>0</v>
      </c>
      <c r="BZ12">
        <v>262187</v>
      </c>
      <c r="CA12">
        <v>230164</v>
      </c>
      <c r="CB12">
        <v>4825</v>
      </c>
      <c r="CC12">
        <v>20126</v>
      </c>
      <c r="CD12">
        <v>5345</v>
      </c>
      <c r="CE12">
        <v>2349</v>
      </c>
      <c r="CF12">
        <v>245</v>
      </c>
      <c r="CG12">
        <v>0</v>
      </c>
      <c r="CH12">
        <v>0</v>
      </c>
      <c r="CI12">
        <v>268175</v>
      </c>
      <c r="CJ12">
        <v>225103</v>
      </c>
      <c r="CK12">
        <v>7011</v>
      </c>
      <c r="CL12">
        <v>18735</v>
      </c>
      <c r="CM12">
        <v>5324</v>
      </c>
      <c r="CN12">
        <v>595</v>
      </c>
      <c r="CO12">
        <v>139</v>
      </c>
      <c r="CP12">
        <v>1002</v>
      </c>
      <c r="CQ12">
        <v>10266</v>
      </c>
      <c r="CR12">
        <v>342681</v>
      </c>
      <c r="CS12">
        <v>280711</v>
      </c>
      <c r="CT12">
        <v>11177</v>
      </c>
      <c r="CU12">
        <v>31898</v>
      </c>
      <c r="CV12">
        <v>9663</v>
      </c>
      <c r="CW12">
        <v>8194</v>
      </c>
      <c r="CX12">
        <v>641</v>
      </c>
      <c r="CY12">
        <v>268175</v>
      </c>
      <c r="CZ12">
        <v>225103</v>
      </c>
      <c r="DA12">
        <v>7011</v>
      </c>
      <c r="DB12">
        <v>22026</v>
      </c>
      <c r="DC12">
        <v>6944</v>
      </c>
      <c r="DD12">
        <v>6046</v>
      </c>
      <c r="DE12">
        <v>399</v>
      </c>
    </row>
    <row r="13" spans="1:109" x14ac:dyDescent="0.25">
      <c r="A13">
        <v>11</v>
      </c>
      <c r="B13">
        <v>11</v>
      </c>
      <c r="C13">
        <v>141197</v>
      </c>
      <c r="D13">
        <v>82245</v>
      </c>
      <c r="E13">
        <v>55272</v>
      </c>
      <c r="F13">
        <v>162780</v>
      </c>
      <c r="G13">
        <v>94690</v>
      </c>
      <c r="H13">
        <v>65384</v>
      </c>
      <c r="I13">
        <v>122133</v>
      </c>
      <c r="J13">
        <v>74927</v>
      </c>
      <c r="K13">
        <v>47206</v>
      </c>
      <c r="L13">
        <v>123170</v>
      </c>
      <c r="M13">
        <v>82264</v>
      </c>
      <c r="N13">
        <v>40906</v>
      </c>
      <c r="O13">
        <v>124395</v>
      </c>
      <c r="P13">
        <v>73783</v>
      </c>
      <c r="Q13">
        <v>46481</v>
      </c>
      <c r="R13">
        <v>155499</v>
      </c>
      <c r="S13">
        <v>77597</v>
      </c>
      <c r="T13">
        <v>70978</v>
      </c>
      <c r="U13">
        <v>159282</v>
      </c>
      <c r="V13">
        <v>90330</v>
      </c>
      <c r="W13">
        <v>60625</v>
      </c>
      <c r="X13">
        <v>257110</v>
      </c>
      <c r="Y13">
        <v>184627</v>
      </c>
      <c r="Z13">
        <v>11876</v>
      </c>
      <c r="AA13">
        <v>55510</v>
      </c>
      <c r="AB13">
        <v>3307</v>
      </c>
      <c r="AC13">
        <v>1648</v>
      </c>
      <c r="AD13">
        <v>78</v>
      </c>
      <c r="AE13">
        <v>52850</v>
      </c>
      <c r="AF13">
        <v>2803</v>
      </c>
      <c r="AG13">
        <v>348</v>
      </c>
      <c r="AH13">
        <v>339</v>
      </c>
      <c r="AI13">
        <v>0</v>
      </c>
      <c r="AJ13">
        <v>340437</v>
      </c>
      <c r="AK13">
        <v>229379</v>
      </c>
      <c r="AL13">
        <v>20431</v>
      </c>
      <c r="AM13">
        <v>82046</v>
      </c>
      <c r="AN13">
        <v>8257</v>
      </c>
      <c r="AO13">
        <v>3413</v>
      </c>
      <c r="AP13">
        <v>386</v>
      </c>
      <c r="AQ13">
        <v>0</v>
      </c>
      <c r="AR13">
        <v>0</v>
      </c>
      <c r="AS13">
        <v>257359</v>
      </c>
      <c r="AT13">
        <v>185733</v>
      </c>
      <c r="AU13">
        <v>11079</v>
      </c>
      <c r="AV13">
        <v>55139</v>
      </c>
      <c r="AW13">
        <v>3502</v>
      </c>
      <c r="AX13">
        <v>1634</v>
      </c>
      <c r="AY13">
        <v>93</v>
      </c>
      <c r="AZ13">
        <v>52415</v>
      </c>
      <c r="BA13">
        <v>2995</v>
      </c>
      <c r="BB13">
        <v>424</v>
      </c>
      <c r="BC13">
        <v>386</v>
      </c>
      <c r="BD13">
        <v>0</v>
      </c>
      <c r="BE13">
        <v>341041</v>
      </c>
      <c r="BF13">
        <v>231175</v>
      </c>
      <c r="BG13">
        <v>19359</v>
      </c>
      <c r="BH13">
        <v>81807</v>
      </c>
      <c r="BI13">
        <v>8744</v>
      </c>
      <c r="BJ13">
        <v>3488</v>
      </c>
      <c r="BK13">
        <v>340</v>
      </c>
      <c r="BL13">
        <v>71395</v>
      </c>
      <c r="BM13">
        <v>6419</v>
      </c>
      <c r="BN13">
        <v>599</v>
      </c>
      <c r="BO13">
        <v>956</v>
      </c>
      <c r="BP13">
        <v>11061</v>
      </c>
      <c r="BQ13">
        <v>346456</v>
      </c>
      <c r="BR13">
        <v>240793</v>
      </c>
      <c r="BS13">
        <v>16380</v>
      </c>
      <c r="BT13">
        <v>81398</v>
      </c>
      <c r="BU13">
        <v>7704</v>
      </c>
      <c r="BV13">
        <v>3078</v>
      </c>
      <c r="BW13">
        <v>311</v>
      </c>
      <c r="BX13">
        <v>0</v>
      </c>
      <c r="BY13">
        <v>0</v>
      </c>
      <c r="BZ13">
        <v>264964</v>
      </c>
      <c r="CA13">
        <v>193267</v>
      </c>
      <c r="CB13">
        <v>9794</v>
      </c>
      <c r="CC13">
        <v>55475</v>
      </c>
      <c r="CD13">
        <v>5575</v>
      </c>
      <c r="CE13">
        <v>2189</v>
      </c>
      <c r="CF13">
        <v>215</v>
      </c>
      <c r="CG13">
        <v>0</v>
      </c>
      <c r="CH13">
        <v>0</v>
      </c>
      <c r="CI13">
        <v>267118</v>
      </c>
      <c r="CJ13">
        <v>183220</v>
      </c>
      <c r="CK13">
        <v>13635</v>
      </c>
      <c r="CL13">
        <v>53857</v>
      </c>
      <c r="CM13">
        <v>5139</v>
      </c>
      <c r="CN13">
        <v>535</v>
      </c>
      <c r="CO13">
        <v>85</v>
      </c>
      <c r="CP13">
        <v>988</v>
      </c>
      <c r="CQ13">
        <v>9659</v>
      </c>
      <c r="CR13">
        <v>342702</v>
      </c>
      <c r="CS13">
        <v>222820</v>
      </c>
      <c r="CT13">
        <v>21571</v>
      </c>
      <c r="CU13">
        <v>84399</v>
      </c>
      <c r="CV13">
        <v>8644</v>
      </c>
      <c r="CW13">
        <v>7018</v>
      </c>
      <c r="CX13">
        <v>336</v>
      </c>
      <c r="CY13">
        <v>267118</v>
      </c>
      <c r="CZ13">
        <v>183220</v>
      </c>
      <c r="DA13">
        <v>13635</v>
      </c>
      <c r="DB13">
        <v>58822</v>
      </c>
      <c r="DC13">
        <v>6447</v>
      </c>
      <c r="DD13">
        <v>5113</v>
      </c>
      <c r="DE13">
        <v>223</v>
      </c>
    </row>
    <row r="14" spans="1:109" x14ac:dyDescent="0.25">
      <c r="A14">
        <v>12</v>
      </c>
      <c r="B14">
        <v>12</v>
      </c>
      <c r="C14">
        <v>161614</v>
      </c>
      <c r="D14">
        <v>38448</v>
      </c>
      <c r="E14">
        <v>118649</v>
      </c>
      <c r="F14">
        <v>193410</v>
      </c>
      <c r="G14">
        <v>43400</v>
      </c>
      <c r="H14">
        <v>147069</v>
      </c>
      <c r="I14">
        <v>138763</v>
      </c>
      <c r="J14">
        <v>35250</v>
      </c>
      <c r="K14">
        <v>103513</v>
      </c>
      <c r="L14">
        <v>139751</v>
      </c>
      <c r="M14">
        <v>46763</v>
      </c>
      <c r="N14">
        <v>92988</v>
      </c>
      <c r="O14">
        <v>140660</v>
      </c>
      <c r="P14">
        <v>34537</v>
      </c>
      <c r="Q14">
        <v>101543</v>
      </c>
      <c r="R14">
        <v>177180</v>
      </c>
      <c r="S14">
        <v>33956</v>
      </c>
      <c r="T14">
        <v>134782</v>
      </c>
      <c r="U14">
        <v>179699</v>
      </c>
      <c r="V14">
        <v>39264</v>
      </c>
      <c r="W14">
        <v>131931</v>
      </c>
      <c r="X14">
        <v>273687</v>
      </c>
      <c r="Y14">
        <v>258292</v>
      </c>
      <c r="Z14">
        <v>9071</v>
      </c>
      <c r="AA14">
        <v>3526</v>
      </c>
      <c r="AB14">
        <v>1131</v>
      </c>
      <c r="AC14">
        <v>1407</v>
      </c>
      <c r="AD14">
        <v>54</v>
      </c>
      <c r="AE14">
        <v>2789</v>
      </c>
      <c r="AF14">
        <v>827</v>
      </c>
      <c r="AG14">
        <v>726</v>
      </c>
      <c r="AH14">
        <v>200</v>
      </c>
      <c r="AI14">
        <v>0</v>
      </c>
      <c r="AJ14">
        <v>363448</v>
      </c>
      <c r="AK14">
        <v>336066</v>
      </c>
      <c r="AL14">
        <v>16081</v>
      </c>
      <c r="AM14">
        <v>7155</v>
      </c>
      <c r="AN14">
        <v>3096</v>
      </c>
      <c r="AO14">
        <v>2426</v>
      </c>
      <c r="AP14">
        <v>365</v>
      </c>
      <c r="AQ14">
        <v>0</v>
      </c>
      <c r="AR14">
        <v>0</v>
      </c>
      <c r="AS14">
        <v>273835</v>
      </c>
      <c r="AT14">
        <v>258795</v>
      </c>
      <c r="AU14">
        <v>8847</v>
      </c>
      <c r="AV14">
        <v>3279</v>
      </c>
      <c r="AW14">
        <v>1125</v>
      </c>
      <c r="AX14">
        <v>1433</v>
      </c>
      <c r="AY14">
        <v>88</v>
      </c>
      <c r="AZ14">
        <v>2658</v>
      </c>
      <c r="BA14">
        <v>806</v>
      </c>
      <c r="BB14">
        <v>728</v>
      </c>
      <c r="BC14">
        <v>188</v>
      </c>
      <c r="BD14">
        <v>0</v>
      </c>
      <c r="BE14">
        <v>364076</v>
      </c>
      <c r="BF14">
        <v>337177</v>
      </c>
      <c r="BG14">
        <v>15851</v>
      </c>
      <c r="BH14">
        <v>6793</v>
      </c>
      <c r="BI14">
        <v>3006</v>
      </c>
      <c r="BJ14">
        <v>2325</v>
      </c>
      <c r="BK14">
        <v>383</v>
      </c>
      <c r="BL14">
        <v>3872</v>
      </c>
      <c r="BM14">
        <v>1692</v>
      </c>
      <c r="BN14">
        <v>803</v>
      </c>
      <c r="BO14">
        <v>293</v>
      </c>
      <c r="BP14">
        <v>4115</v>
      </c>
      <c r="BQ14">
        <v>369399</v>
      </c>
      <c r="BR14">
        <v>346279</v>
      </c>
      <c r="BS14">
        <v>13959</v>
      </c>
      <c r="BT14">
        <v>5128</v>
      </c>
      <c r="BU14">
        <v>2288</v>
      </c>
      <c r="BV14">
        <v>2285</v>
      </c>
      <c r="BW14">
        <v>312</v>
      </c>
      <c r="BX14">
        <v>0</v>
      </c>
      <c r="BY14">
        <v>0</v>
      </c>
      <c r="BZ14">
        <v>275485</v>
      </c>
      <c r="CA14">
        <v>261975</v>
      </c>
      <c r="CB14">
        <v>8096</v>
      </c>
      <c r="CC14">
        <v>2606</v>
      </c>
      <c r="CD14">
        <v>1422</v>
      </c>
      <c r="CE14">
        <v>1617</v>
      </c>
      <c r="CF14">
        <v>166</v>
      </c>
      <c r="CG14">
        <v>0</v>
      </c>
      <c r="CH14">
        <v>0</v>
      </c>
      <c r="CI14">
        <v>279706</v>
      </c>
      <c r="CJ14">
        <v>257280</v>
      </c>
      <c r="CK14">
        <v>10806</v>
      </c>
      <c r="CL14">
        <v>2334</v>
      </c>
      <c r="CM14">
        <v>1340</v>
      </c>
      <c r="CN14">
        <v>508</v>
      </c>
      <c r="CO14">
        <v>400</v>
      </c>
      <c r="CP14">
        <v>592</v>
      </c>
      <c r="CQ14">
        <v>6446</v>
      </c>
      <c r="CR14">
        <v>367124</v>
      </c>
      <c r="CS14">
        <v>332315</v>
      </c>
      <c r="CT14">
        <v>17140</v>
      </c>
      <c r="CU14">
        <v>6647</v>
      </c>
      <c r="CV14">
        <v>2853</v>
      </c>
      <c r="CW14">
        <v>6493</v>
      </c>
      <c r="CX14">
        <v>997</v>
      </c>
      <c r="CY14">
        <v>279706</v>
      </c>
      <c r="CZ14">
        <v>257280</v>
      </c>
      <c r="DA14">
        <v>10806</v>
      </c>
      <c r="DB14">
        <v>3703</v>
      </c>
      <c r="DC14">
        <v>1913</v>
      </c>
      <c r="DD14">
        <v>4682</v>
      </c>
      <c r="DE14">
        <v>602</v>
      </c>
    </row>
    <row r="15" spans="1:109" x14ac:dyDescent="0.25">
      <c r="A15">
        <v>13</v>
      </c>
      <c r="B15">
        <v>13</v>
      </c>
      <c r="C15">
        <v>151422</v>
      </c>
      <c r="D15">
        <v>74701</v>
      </c>
      <c r="E15">
        <v>72710</v>
      </c>
      <c r="F15">
        <v>183862</v>
      </c>
      <c r="G15">
        <v>87920</v>
      </c>
      <c r="H15">
        <v>93267</v>
      </c>
      <c r="I15">
        <v>130040</v>
      </c>
      <c r="J15">
        <v>69296</v>
      </c>
      <c r="K15">
        <v>60744</v>
      </c>
      <c r="L15">
        <v>133792</v>
      </c>
      <c r="M15">
        <v>78824</v>
      </c>
      <c r="N15">
        <v>54968</v>
      </c>
      <c r="O15">
        <v>134485</v>
      </c>
      <c r="P15">
        <v>68828</v>
      </c>
      <c r="Q15">
        <v>61426</v>
      </c>
      <c r="R15">
        <v>161619</v>
      </c>
      <c r="S15">
        <v>65566</v>
      </c>
      <c r="T15">
        <v>86784</v>
      </c>
      <c r="U15">
        <v>164879</v>
      </c>
      <c r="V15">
        <v>78156</v>
      </c>
      <c r="W15">
        <v>78979</v>
      </c>
      <c r="X15">
        <v>275900</v>
      </c>
      <c r="Y15">
        <v>226259</v>
      </c>
      <c r="Z15">
        <v>20588</v>
      </c>
      <c r="AA15">
        <v>24417</v>
      </c>
      <c r="AB15">
        <v>2543</v>
      </c>
      <c r="AC15">
        <v>2003</v>
      </c>
      <c r="AD15">
        <v>70</v>
      </c>
      <c r="AE15">
        <v>22067</v>
      </c>
      <c r="AF15">
        <v>1936</v>
      </c>
      <c r="AG15">
        <v>804</v>
      </c>
      <c r="AH15">
        <v>283</v>
      </c>
      <c r="AI15">
        <v>0</v>
      </c>
      <c r="AJ15">
        <v>358578</v>
      </c>
      <c r="AK15">
        <v>281182</v>
      </c>
      <c r="AL15">
        <v>33280</v>
      </c>
      <c r="AM15">
        <v>41078</v>
      </c>
      <c r="AN15">
        <v>5692</v>
      </c>
      <c r="AO15">
        <v>3734</v>
      </c>
      <c r="AP15">
        <v>361</v>
      </c>
      <c r="AQ15">
        <v>0</v>
      </c>
      <c r="AR15">
        <v>0</v>
      </c>
      <c r="AS15">
        <v>274930</v>
      </c>
      <c r="AT15">
        <v>226338</v>
      </c>
      <c r="AU15">
        <v>19934</v>
      </c>
      <c r="AV15">
        <v>24177</v>
      </c>
      <c r="AW15">
        <v>2276</v>
      </c>
      <c r="AX15">
        <v>2018</v>
      </c>
      <c r="AY15">
        <v>65</v>
      </c>
      <c r="AZ15">
        <v>22022</v>
      </c>
      <c r="BA15">
        <v>1690</v>
      </c>
      <c r="BB15">
        <v>733</v>
      </c>
      <c r="BC15">
        <v>379</v>
      </c>
      <c r="BD15">
        <v>0</v>
      </c>
      <c r="BE15">
        <v>358217</v>
      </c>
      <c r="BF15">
        <v>281978</v>
      </c>
      <c r="BG15">
        <v>32443</v>
      </c>
      <c r="BH15">
        <v>40968</v>
      </c>
      <c r="BI15">
        <v>5460</v>
      </c>
      <c r="BJ15">
        <v>3964</v>
      </c>
      <c r="BK15">
        <v>431</v>
      </c>
      <c r="BL15">
        <v>29755</v>
      </c>
      <c r="BM15">
        <v>3391</v>
      </c>
      <c r="BN15">
        <v>856</v>
      </c>
      <c r="BO15">
        <v>307</v>
      </c>
      <c r="BP15">
        <v>9420</v>
      </c>
      <c r="BQ15">
        <v>354016</v>
      </c>
      <c r="BR15">
        <v>284518</v>
      </c>
      <c r="BS15">
        <v>27319</v>
      </c>
      <c r="BT15">
        <v>38117</v>
      </c>
      <c r="BU15">
        <v>4347</v>
      </c>
      <c r="BV15">
        <v>3603</v>
      </c>
      <c r="BW15">
        <v>292</v>
      </c>
      <c r="BX15">
        <v>0</v>
      </c>
      <c r="BY15">
        <v>0</v>
      </c>
      <c r="BZ15">
        <v>270074</v>
      </c>
      <c r="CA15">
        <v>225547</v>
      </c>
      <c r="CB15">
        <v>16642</v>
      </c>
      <c r="CC15">
        <v>23988</v>
      </c>
      <c r="CD15">
        <v>2967</v>
      </c>
      <c r="CE15">
        <v>2421</v>
      </c>
      <c r="CF15">
        <v>179</v>
      </c>
      <c r="CG15">
        <v>0</v>
      </c>
      <c r="CH15">
        <v>0</v>
      </c>
      <c r="CI15">
        <v>286339</v>
      </c>
      <c r="CJ15">
        <v>227132</v>
      </c>
      <c r="CK15">
        <v>22958</v>
      </c>
      <c r="CL15">
        <v>21765</v>
      </c>
      <c r="CM15">
        <v>3019</v>
      </c>
      <c r="CN15">
        <v>493</v>
      </c>
      <c r="CO15">
        <v>51</v>
      </c>
      <c r="CP15">
        <v>712</v>
      </c>
      <c r="CQ15">
        <v>10209</v>
      </c>
      <c r="CR15">
        <v>364453</v>
      </c>
      <c r="CS15">
        <v>277316</v>
      </c>
      <c r="CT15">
        <v>35235</v>
      </c>
      <c r="CU15">
        <v>40392</v>
      </c>
      <c r="CV15">
        <v>5921</v>
      </c>
      <c r="CW15">
        <v>8164</v>
      </c>
      <c r="CX15">
        <v>429</v>
      </c>
      <c r="CY15">
        <v>286339</v>
      </c>
      <c r="CZ15">
        <v>227132</v>
      </c>
      <c r="DA15">
        <v>22958</v>
      </c>
      <c r="DB15">
        <v>26645</v>
      </c>
      <c r="DC15">
        <v>4141</v>
      </c>
      <c r="DD15">
        <v>5970</v>
      </c>
      <c r="DE15">
        <v>279</v>
      </c>
    </row>
    <row r="16" spans="1:109" x14ac:dyDescent="0.25">
      <c r="A16">
        <v>14</v>
      </c>
      <c r="B16">
        <v>14</v>
      </c>
      <c r="C16">
        <v>145900</v>
      </c>
      <c r="D16">
        <v>38843</v>
      </c>
      <c r="E16">
        <v>103480</v>
      </c>
      <c r="F16">
        <v>177257</v>
      </c>
      <c r="G16">
        <v>48391</v>
      </c>
      <c r="H16">
        <v>126232</v>
      </c>
      <c r="I16">
        <v>126036</v>
      </c>
      <c r="J16">
        <v>37054</v>
      </c>
      <c r="K16">
        <v>88982</v>
      </c>
      <c r="L16">
        <v>126307</v>
      </c>
      <c r="M16">
        <v>42228</v>
      </c>
      <c r="N16">
        <v>84079</v>
      </c>
      <c r="O16">
        <v>126975</v>
      </c>
      <c r="P16">
        <v>35440</v>
      </c>
      <c r="Q16">
        <v>87271</v>
      </c>
      <c r="R16">
        <v>158388</v>
      </c>
      <c r="S16">
        <v>30605</v>
      </c>
      <c r="T16">
        <v>120790</v>
      </c>
      <c r="U16">
        <v>159960</v>
      </c>
      <c r="V16">
        <v>40075</v>
      </c>
      <c r="W16">
        <v>113157</v>
      </c>
      <c r="X16">
        <v>262890</v>
      </c>
      <c r="Y16">
        <v>251177</v>
      </c>
      <c r="Z16">
        <v>3218</v>
      </c>
      <c r="AA16">
        <v>4917</v>
      </c>
      <c r="AB16">
        <v>1575</v>
      </c>
      <c r="AC16">
        <v>1686</v>
      </c>
      <c r="AD16">
        <v>49</v>
      </c>
      <c r="AE16">
        <v>4019</v>
      </c>
      <c r="AF16">
        <v>1149</v>
      </c>
      <c r="AG16">
        <v>386</v>
      </c>
      <c r="AH16">
        <v>256</v>
      </c>
      <c r="AI16">
        <v>0</v>
      </c>
      <c r="AJ16">
        <v>346837</v>
      </c>
      <c r="AK16">
        <v>325377</v>
      </c>
      <c r="AL16">
        <v>6060</v>
      </c>
      <c r="AM16">
        <v>8777</v>
      </c>
      <c r="AN16">
        <v>4495</v>
      </c>
      <c r="AO16">
        <v>2470</v>
      </c>
      <c r="AP16">
        <v>271</v>
      </c>
      <c r="AQ16">
        <v>0</v>
      </c>
      <c r="AR16">
        <v>0</v>
      </c>
      <c r="AS16">
        <v>261163</v>
      </c>
      <c r="AT16">
        <v>250094</v>
      </c>
      <c r="AU16">
        <v>2985</v>
      </c>
      <c r="AV16">
        <v>4689</v>
      </c>
      <c r="AW16">
        <v>1430</v>
      </c>
      <c r="AX16">
        <v>1695</v>
      </c>
      <c r="AY16">
        <v>53</v>
      </c>
      <c r="AZ16">
        <v>3926</v>
      </c>
      <c r="BA16">
        <v>1040</v>
      </c>
      <c r="BB16">
        <v>400</v>
      </c>
      <c r="BC16">
        <v>187</v>
      </c>
      <c r="BD16">
        <v>0</v>
      </c>
      <c r="BE16">
        <v>345880</v>
      </c>
      <c r="BF16">
        <v>324894</v>
      </c>
      <c r="BG16">
        <v>5867</v>
      </c>
      <c r="BH16">
        <v>8515</v>
      </c>
      <c r="BI16">
        <v>4364</v>
      </c>
      <c r="BJ16">
        <v>2542</v>
      </c>
      <c r="BK16">
        <v>301</v>
      </c>
      <c r="BL16">
        <v>5229</v>
      </c>
      <c r="BM16">
        <v>3221</v>
      </c>
      <c r="BN16">
        <v>427</v>
      </c>
      <c r="BO16">
        <v>444</v>
      </c>
      <c r="BP16">
        <v>5693</v>
      </c>
      <c r="BQ16">
        <v>341938</v>
      </c>
      <c r="BR16">
        <v>325032</v>
      </c>
      <c r="BS16">
        <v>4452</v>
      </c>
      <c r="BT16">
        <v>6838</v>
      </c>
      <c r="BU16">
        <v>3370</v>
      </c>
      <c r="BV16">
        <v>2421</v>
      </c>
      <c r="BW16">
        <v>218</v>
      </c>
      <c r="BX16">
        <v>0</v>
      </c>
      <c r="BY16">
        <v>0</v>
      </c>
      <c r="BZ16">
        <v>255279</v>
      </c>
      <c r="CA16">
        <v>244836</v>
      </c>
      <c r="CB16">
        <v>2618</v>
      </c>
      <c r="CC16">
        <v>3966</v>
      </c>
      <c r="CD16">
        <v>2165</v>
      </c>
      <c r="CE16">
        <v>1791</v>
      </c>
      <c r="CF16">
        <v>128</v>
      </c>
      <c r="CG16">
        <v>0</v>
      </c>
      <c r="CH16">
        <v>0</v>
      </c>
      <c r="CI16">
        <v>271230</v>
      </c>
      <c r="CJ16">
        <v>250081</v>
      </c>
      <c r="CK16">
        <v>4437</v>
      </c>
      <c r="CL16">
        <v>4002</v>
      </c>
      <c r="CM16">
        <v>2393</v>
      </c>
      <c r="CN16">
        <v>546</v>
      </c>
      <c r="CO16">
        <v>60</v>
      </c>
      <c r="CP16">
        <v>664</v>
      </c>
      <c r="CQ16">
        <v>9047</v>
      </c>
      <c r="CR16">
        <v>352255</v>
      </c>
      <c r="CS16">
        <v>320310</v>
      </c>
      <c r="CT16">
        <v>7143</v>
      </c>
      <c r="CU16">
        <v>9420</v>
      </c>
      <c r="CV16">
        <v>4763</v>
      </c>
      <c r="CW16">
        <v>8482</v>
      </c>
      <c r="CX16">
        <v>403</v>
      </c>
      <c r="CY16">
        <v>271230</v>
      </c>
      <c r="CZ16">
        <v>250081</v>
      </c>
      <c r="DA16">
        <v>4437</v>
      </c>
      <c r="DB16">
        <v>5563</v>
      </c>
      <c r="DC16">
        <v>3212</v>
      </c>
      <c r="DD16">
        <v>6239</v>
      </c>
      <c r="DE16">
        <v>236</v>
      </c>
    </row>
    <row r="17" spans="1:109" x14ac:dyDescent="0.25">
      <c r="A17">
        <v>15</v>
      </c>
      <c r="B17">
        <v>15</v>
      </c>
      <c r="C17">
        <v>134817</v>
      </c>
      <c r="D17">
        <v>87893</v>
      </c>
      <c r="E17">
        <v>44022</v>
      </c>
      <c r="F17">
        <v>157516</v>
      </c>
      <c r="G17">
        <v>106534</v>
      </c>
      <c r="H17">
        <v>48619</v>
      </c>
      <c r="I17">
        <v>119132</v>
      </c>
      <c r="J17">
        <v>78321</v>
      </c>
      <c r="K17">
        <v>40811</v>
      </c>
      <c r="L17">
        <v>120081</v>
      </c>
      <c r="M17">
        <v>85936</v>
      </c>
      <c r="N17">
        <v>34145</v>
      </c>
      <c r="O17">
        <v>120643</v>
      </c>
      <c r="P17">
        <v>80453</v>
      </c>
      <c r="Q17">
        <v>37520</v>
      </c>
      <c r="R17">
        <v>144150</v>
      </c>
      <c r="S17">
        <v>81568</v>
      </c>
      <c r="T17">
        <v>56692</v>
      </c>
      <c r="U17">
        <v>147348</v>
      </c>
      <c r="V17">
        <v>94785</v>
      </c>
      <c r="W17">
        <v>46527</v>
      </c>
      <c r="X17">
        <v>233520</v>
      </c>
      <c r="Y17">
        <v>131128</v>
      </c>
      <c r="Z17">
        <v>6776</v>
      </c>
      <c r="AA17">
        <v>87741</v>
      </c>
      <c r="AB17">
        <v>5431</v>
      </c>
      <c r="AC17">
        <v>2202</v>
      </c>
      <c r="AD17">
        <v>125</v>
      </c>
      <c r="AE17">
        <v>83191</v>
      </c>
      <c r="AF17">
        <v>4738</v>
      </c>
      <c r="AG17">
        <v>531</v>
      </c>
      <c r="AH17">
        <v>989</v>
      </c>
      <c r="AI17">
        <v>0</v>
      </c>
      <c r="AJ17">
        <v>332691</v>
      </c>
      <c r="AK17">
        <v>163914</v>
      </c>
      <c r="AL17">
        <v>18512</v>
      </c>
      <c r="AM17">
        <v>137597</v>
      </c>
      <c r="AN17">
        <v>12955</v>
      </c>
      <c r="AO17">
        <v>4193</v>
      </c>
      <c r="AP17">
        <v>746</v>
      </c>
      <c r="AQ17">
        <v>0</v>
      </c>
      <c r="AR17">
        <v>0</v>
      </c>
      <c r="AS17">
        <v>231184</v>
      </c>
      <c r="AT17">
        <v>133186</v>
      </c>
      <c r="AU17">
        <v>6502</v>
      </c>
      <c r="AV17">
        <v>84538</v>
      </c>
      <c r="AW17">
        <v>4543</v>
      </c>
      <c r="AX17">
        <v>1871</v>
      </c>
      <c r="AY17">
        <v>96</v>
      </c>
      <c r="AZ17">
        <v>80241</v>
      </c>
      <c r="BA17">
        <v>3818</v>
      </c>
      <c r="BB17">
        <v>465</v>
      </c>
      <c r="BC17">
        <v>1079</v>
      </c>
      <c r="BD17">
        <v>0</v>
      </c>
      <c r="BE17">
        <v>329865</v>
      </c>
      <c r="BF17">
        <v>167150</v>
      </c>
      <c r="BG17">
        <v>17776</v>
      </c>
      <c r="BH17">
        <v>134068</v>
      </c>
      <c r="BI17">
        <v>11126</v>
      </c>
      <c r="BJ17">
        <v>3704</v>
      </c>
      <c r="BK17">
        <v>613</v>
      </c>
      <c r="BL17">
        <v>122267</v>
      </c>
      <c r="BM17">
        <v>8521</v>
      </c>
      <c r="BN17">
        <v>517</v>
      </c>
      <c r="BO17">
        <v>506</v>
      </c>
      <c r="BP17">
        <v>12883</v>
      </c>
      <c r="BQ17">
        <v>299422</v>
      </c>
      <c r="BR17">
        <v>168198</v>
      </c>
      <c r="BS17">
        <v>13184</v>
      </c>
      <c r="BT17">
        <v>110139</v>
      </c>
      <c r="BU17">
        <v>7655</v>
      </c>
      <c r="BV17">
        <v>3301</v>
      </c>
      <c r="BW17">
        <v>449</v>
      </c>
      <c r="BX17">
        <v>0</v>
      </c>
      <c r="BY17">
        <v>0</v>
      </c>
      <c r="BZ17">
        <v>220897</v>
      </c>
      <c r="CA17">
        <v>133356</v>
      </c>
      <c r="CB17">
        <v>8152</v>
      </c>
      <c r="CC17">
        <v>73361</v>
      </c>
      <c r="CD17">
        <v>5340</v>
      </c>
      <c r="CE17">
        <v>2198</v>
      </c>
      <c r="CF17">
        <v>275</v>
      </c>
      <c r="CG17">
        <v>0</v>
      </c>
      <c r="CH17">
        <v>0</v>
      </c>
      <c r="CI17">
        <v>253901</v>
      </c>
      <c r="CJ17">
        <v>127532</v>
      </c>
      <c r="CK17">
        <v>13934</v>
      </c>
      <c r="CL17">
        <v>89665</v>
      </c>
      <c r="CM17">
        <v>10500</v>
      </c>
      <c r="CN17">
        <v>473</v>
      </c>
      <c r="CO17">
        <v>82</v>
      </c>
      <c r="CP17">
        <v>1288</v>
      </c>
      <c r="CQ17">
        <v>10427</v>
      </c>
      <c r="CR17">
        <v>340082</v>
      </c>
      <c r="CS17">
        <v>155990</v>
      </c>
      <c r="CT17">
        <v>22073</v>
      </c>
      <c r="CU17">
        <v>141343</v>
      </c>
      <c r="CV17">
        <v>17198</v>
      </c>
      <c r="CW17">
        <v>6997</v>
      </c>
      <c r="CX17">
        <v>521</v>
      </c>
      <c r="CY17">
        <v>253901</v>
      </c>
      <c r="CZ17">
        <v>127532</v>
      </c>
      <c r="DA17">
        <v>13934</v>
      </c>
      <c r="DB17">
        <v>96946</v>
      </c>
      <c r="DC17">
        <v>12165</v>
      </c>
      <c r="DD17">
        <v>5167</v>
      </c>
      <c r="DE17">
        <v>359</v>
      </c>
    </row>
    <row r="18" spans="1:109" x14ac:dyDescent="0.25">
      <c r="A18">
        <v>16</v>
      </c>
      <c r="B18">
        <v>16</v>
      </c>
      <c r="C18">
        <v>152521</v>
      </c>
      <c r="D18">
        <v>87408</v>
      </c>
      <c r="E18">
        <v>61631</v>
      </c>
      <c r="F18">
        <v>176329</v>
      </c>
      <c r="G18">
        <v>110449</v>
      </c>
      <c r="H18">
        <v>63031</v>
      </c>
      <c r="I18">
        <v>138758</v>
      </c>
      <c r="J18">
        <v>79585</v>
      </c>
      <c r="K18">
        <v>59173</v>
      </c>
      <c r="L18">
        <v>139523</v>
      </c>
      <c r="M18">
        <v>90192</v>
      </c>
      <c r="N18">
        <v>49331</v>
      </c>
      <c r="O18">
        <v>140670</v>
      </c>
      <c r="P18">
        <v>82995</v>
      </c>
      <c r="Q18">
        <v>54545</v>
      </c>
      <c r="R18">
        <v>159278</v>
      </c>
      <c r="S18">
        <v>70720</v>
      </c>
      <c r="T18">
        <v>82750</v>
      </c>
      <c r="U18">
        <v>160573</v>
      </c>
      <c r="V18">
        <v>90597</v>
      </c>
      <c r="W18">
        <v>61131</v>
      </c>
      <c r="X18">
        <v>234716</v>
      </c>
      <c r="Y18">
        <v>198940</v>
      </c>
      <c r="Z18">
        <v>6761</v>
      </c>
      <c r="AA18">
        <v>14187</v>
      </c>
      <c r="AB18">
        <v>13324</v>
      </c>
      <c r="AC18">
        <v>1195</v>
      </c>
      <c r="AD18">
        <v>1</v>
      </c>
      <c r="AE18">
        <v>12674</v>
      </c>
      <c r="AF18">
        <v>11820</v>
      </c>
      <c r="AG18">
        <v>397</v>
      </c>
      <c r="AH18">
        <v>420</v>
      </c>
      <c r="AI18">
        <v>0</v>
      </c>
      <c r="AJ18">
        <v>324882</v>
      </c>
      <c r="AK18">
        <v>249836</v>
      </c>
      <c r="AL18">
        <v>14406</v>
      </c>
      <c r="AM18">
        <v>23207</v>
      </c>
      <c r="AN18">
        <v>36602</v>
      </c>
      <c r="AO18">
        <v>2286</v>
      </c>
      <c r="AP18">
        <v>230</v>
      </c>
      <c r="AQ18">
        <v>0</v>
      </c>
      <c r="AR18">
        <v>0</v>
      </c>
      <c r="AS18">
        <v>231427</v>
      </c>
      <c r="AT18">
        <v>197825</v>
      </c>
      <c r="AU18">
        <v>6562</v>
      </c>
      <c r="AV18">
        <v>13215</v>
      </c>
      <c r="AW18">
        <v>12269</v>
      </c>
      <c r="AX18">
        <v>1141</v>
      </c>
      <c r="AY18">
        <v>2</v>
      </c>
      <c r="AZ18">
        <v>11793</v>
      </c>
      <c r="BA18">
        <v>10841</v>
      </c>
      <c r="BB18">
        <v>380</v>
      </c>
      <c r="BC18">
        <v>517</v>
      </c>
      <c r="BD18">
        <v>0</v>
      </c>
      <c r="BE18">
        <v>320011</v>
      </c>
      <c r="BF18">
        <v>249095</v>
      </c>
      <c r="BG18">
        <v>14020</v>
      </c>
      <c r="BH18">
        <v>21725</v>
      </c>
      <c r="BI18">
        <v>34649</v>
      </c>
      <c r="BJ18">
        <v>2385</v>
      </c>
      <c r="BK18">
        <v>267</v>
      </c>
      <c r="BL18">
        <v>16528</v>
      </c>
      <c r="BM18">
        <v>30679</v>
      </c>
      <c r="BN18">
        <v>476</v>
      </c>
      <c r="BO18">
        <v>531</v>
      </c>
      <c r="BP18">
        <v>8682</v>
      </c>
      <c r="BQ18">
        <v>291285</v>
      </c>
      <c r="BR18">
        <v>234187</v>
      </c>
      <c r="BS18">
        <v>12305</v>
      </c>
      <c r="BT18">
        <v>16077</v>
      </c>
      <c r="BU18">
        <v>27764</v>
      </c>
      <c r="BV18">
        <v>1779</v>
      </c>
      <c r="BW18">
        <v>302</v>
      </c>
      <c r="BX18">
        <v>0</v>
      </c>
      <c r="BY18">
        <v>0</v>
      </c>
      <c r="BZ18">
        <v>227505</v>
      </c>
      <c r="CA18">
        <v>187045</v>
      </c>
      <c r="CB18">
        <v>8175</v>
      </c>
      <c r="CC18">
        <v>10696</v>
      </c>
      <c r="CD18">
        <v>20772</v>
      </c>
      <c r="CE18">
        <v>1232</v>
      </c>
      <c r="CF18">
        <v>195</v>
      </c>
      <c r="CG18">
        <v>0</v>
      </c>
      <c r="CH18">
        <v>0</v>
      </c>
      <c r="CI18">
        <v>271567</v>
      </c>
      <c r="CJ18">
        <v>207457</v>
      </c>
      <c r="CK18">
        <v>13238</v>
      </c>
      <c r="CL18">
        <v>14016</v>
      </c>
      <c r="CM18">
        <v>26338</v>
      </c>
      <c r="CN18">
        <v>304</v>
      </c>
      <c r="CO18">
        <v>132</v>
      </c>
      <c r="CP18">
        <v>1022</v>
      </c>
      <c r="CQ18">
        <v>9060</v>
      </c>
      <c r="CR18">
        <v>340799</v>
      </c>
      <c r="CS18">
        <v>251921</v>
      </c>
      <c r="CT18">
        <v>19574</v>
      </c>
      <c r="CU18">
        <v>25321</v>
      </c>
      <c r="CV18">
        <v>38439</v>
      </c>
      <c r="CW18">
        <v>5215</v>
      </c>
      <c r="CX18">
        <v>541</v>
      </c>
      <c r="CY18">
        <v>271567</v>
      </c>
      <c r="CZ18">
        <v>207457</v>
      </c>
      <c r="DA18">
        <v>13238</v>
      </c>
      <c r="DB18">
        <v>17364</v>
      </c>
      <c r="DC18">
        <v>29040</v>
      </c>
      <c r="DD18">
        <v>3762</v>
      </c>
      <c r="DE18">
        <v>410</v>
      </c>
    </row>
    <row r="19" spans="1:109" x14ac:dyDescent="0.25">
      <c r="A19">
        <v>17</v>
      </c>
      <c r="B19">
        <v>17</v>
      </c>
      <c r="C19">
        <v>131748</v>
      </c>
      <c r="D19">
        <v>39320</v>
      </c>
      <c r="E19">
        <v>89662</v>
      </c>
      <c r="F19">
        <v>158852</v>
      </c>
      <c r="G19">
        <v>39183</v>
      </c>
      <c r="H19">
        <v>117812</v>
      </c>
      <c r="I19">
        <v>111305</v>
      </c>
      <c r="J19">
        <v>35353</v>
      </c>
      <c r="K19">
        <v>75952</v>
      </c>
      <c r="L19">
        <v>113016</v>
      </c>
      <c r="M19">
        <v>44715</v>
      </c>
      <c r="N19">
        <v>68301</v>
      </c>
      <c r="O19">
        <v>113891</v>
      </c>
      <c r="P19">
        <v>36479</v>
      </c>
      <c r="Q19">
        <v>74457</v>
      </c>
      <c r="R19">
        <v>145726</v>
      </c>
      <c r="S19">
        <v>42577</v>
      </c>
      <c r="T19">
        <v>96982</v>
      </c>
      <c r="U19">
        <v>148522</v>
      </c>
      <c r="V19">
        <v>38725</v>
      </c>
      <c r="W19">
        <v>104399</v>
      </c>
      <c r="X19">
        <v>275543</v>
      </c>
      <c r="Y19">
        <v>262382</v>
      </c>
      <c r="Z19">
        <v>1914</v>
      </c>
      <c r="AA19">
        <v>7744</v>
      </c>
      <c r="AB19">
        <v>766</v>
      </c>
      <c r="AC19">
        <v>2549</v>
      </c>
      <c r="AD19">
        <v>49</v>
      </c>
      <c r="AE19">
        <v>6482</v>
      </c>
      <c r="AF19">
        <v>637</v>
      </c>
      <c r="AG19">
        <v>503</v>
      </c>
      <c r="AH19">
        <v>174</v>
      </c>
      <c r="AI19">
        <v>0</v>
      </c>
      <c r="AJ19">
        <v>356760</v>
      </c>
      <c r="AK19">
        <v>336696</v>
      </c>
      <c r="AL19">
        <v>3851</v>
      </c>
      <c r="AM19">
        <v>11232</v>
      </c>
      <c r="AN19">
        <v>1679</v>
      </c>
      <c r="AO19">
        <v>3481</v>
      </c>
      <c r="AP19">
        <v>201</v>
      </c>
      <c r="AQ19">
        <v>0</v>
      </c>
      <c r="AR19">
        <v>0</v>
      </c>
      <c r="AS19">
        <v>276048</v>
      </c>
      <c r="AT19">
        <v>262895</v>
      </c>
      <c r="AU19">
        <v>1966</v>
      </c>
      <c r="AV19">
        <v>7579</v>
      </c>
      <c r="AW19">
        <v>835</v>
      </c>
      <c r="AX19">
        <v>2711</v>
      </c>
      <c r="AY19">
        <v>30</v>
      </c>
      <c r="AZ19">
        <v>6435</v>
      </c>
      <c r="BA19">
        <v>691</v>
      </c>
      <c r="BB19">
        <v>612</v>
      </c>
      <c r="BC19">
        <v>170</v>
      </c>
      <c r="BD19">
        <v>0</v>
      </c>
      <c r="BE19">
        <v>357877</v>
      </c>
      <c r="BF19">
        <v>337858</v>
      </c>
      <c r="BG19">
        <v>3833</v>
      </c>
      <c r="BH19">
        <v>10990</v>
      </c>
      <c r="BI19">
        <v>1684</v>
      </c>
      <c r="BJ19">
        <v>3795</v>
      </c>
      <c r="BK19">
        <v>129</v>
      </c>
      <c r="BL19">
        <v>7575</v>
      </c>
      <c r="BM19">
        <v>1251</v>
      </c>
      <c r="BN19">
        <v>738</v>
      </c>
      <c r="BO19">
        <v>338</v>
      </c>
      <c r="BP19">
        <v>6206</v>
      </c>
      <c r="BQ19">
        <v>367573</v>
      </c>
      <c r="BR19">
        <v>348580</v>
      </c>
      <c r="BS19">
        <v>3064</v>
      </c>
      <c r="BT19">
        <v>10726</v>
      </c>
      <c r="BU19">
        <v>1593</v>
      </c>
      <c r="BV19">
        <v>4020</v>
      </c>
      <c r="BW19">
        <v>153</v>
      </c>
      <c r="BX19">
        <v>0</v>
      </c>
      <c r="BY19">
        <v>0</v>
      </c>
      <c r="BZ19">
        <v>280997</v>
      </c>
      <c r="CA19">
        <v>267503</v>
      </c>
      <c r="CB19">
        <v>1850</v>
      </c>
      <c r="CC19">
        <v>7684</v>
      </c>
      <c r="CD19">
        <v>1043</v>
      </c>
      <c r="CE19">
        <v>3141</v>
      </c>
      <c r="CF19">
        <v>101</v>
      </c>
      <c r="CG19">
        <v>0</v>
      </c>
      <c r="CH19">
        <v>0</v>
      </c>
      <c r="CI19">
        <v>271546</v>
      </c>
      <c r="CJ19">
        <v>252844</v>
      </c>
      <c r="CK19">
        <v>2294</v>
      </c>
      <c r="CL19">
        <v>6242</v>
      </c>
      <c r="CM19">
        <v>884</v>
      </c>
      <c r="CN19">
        <v>785</v>
      </c>
      <c r="CO19">
        <v>33</v>
      </c>
      <c r="CP19">
        <v>456</v>
      </c>
      <c r="CQ19">
        <v>8008</v>
      </c>
      <c r="CR19">
        <v>349163</v>
      </c>
      <c r="CS19">
        <v>323260</v>
      </c>
      <c r="CT19">
        <v>3716</v>
      </c>
      <c r="CU19">
        <v>10779</v>
      </c>
      <c r="CV19">
        <v>1882</v>
      </c>
      <c r="CW19">
        <v>8004</v>
      </c>
      <c r="CX19">
        <v>286</v>
      </c>
      <c r="CY19">
        <v>271546</v>
      </c>
      <c r="CZ19">
        <v>252844</v>
      </c>
      <c r="DA19">
        <v>2294</v>
      </c>
      <c r="DB19">
        <v>7749</v>
      </c>
      <c r="DC19">
        <v>1276</v>
      </c>
      <c r="DD19">
        <v>6093</v>
      </c>
      <c r="DE19">
        <v>170</v>
      </c>
    </row>
    <row r="20" spans="1:109" x14ac:dyDescent="0.25">
      <c r="A20">
        <v>18</v>
      </c>
      <c r="B20">
        <v>18</v>
      </c>
      <c r="C20">
        <v>145845</v>
      </c>
      <c r="D20">
        <v>74877</v>
      </c>
      <c r="E20">
        <v>67093</v>
      </c>
      <c r="F20">
        <v>173163</v>
      </c>
      <c r="G20">
        <v>85672</v>
      </c>
      <c r="H20">
        <v>85018</v>
      </c>
      <c r="I20">
        <v>126472</v>
      </c>
      <c r="J20">
        <v>69561</v>
      </c>
      <c r="K20">
        <v>56911</v>
      </c>
      <c r="L20">
        <v>128577</v>
      </c>
      <c r="M20">
        <v>75658</v>
      </c>
      <c r="N20">
        <v>52919</v>
      </c>
      <c r="O20">
        <v>128366</v>
      </c>
      <c r="P20">
        <v>68533</v>
      </c>
      <c r="Q20">
        <v>55338</v>
      </c>
      <c r="R20">
        <v>156807</v>
      </c>
      <c r="S20">
        <v>69293</v>
      </c>
      <c r="T20">
        <v>77719</v>
      </c>
      <c r="U20">
        <v>161939</v>
      </c>
      <c r="V20">
        <v>80498</v>
      </c>
      <c r="W20">
        <v>74504</v>
      </c>
      <c r="X20">
        <v>280854</v>
      </c>
      <c r="Y20">
        <v>231133</v>
      </c>
      <c r="Z20">
        <v>3874</v>
      </c>
      <c r="AA20">
        <v>39937</v>
      </c>
      <c r="AB20">
        <v>3753</v>
      </c>
      <c r="AC20">
        <v>1951</v>
      </c>
      <c r="AD20">
        <v>43</v>
      </c>
      <c r="AE20">
        <v>37531</v>
      </c>
      <c r="AF20">
        <v>3059</v>
      </c>
      <c r="AG20">
        <v>601</v>
      </c>
      <c r="AH20">
        <v>481</v>
      </c>
      <c r="AI20">
        <v>0</v>
      </c>
      <c r="AJ20">
        <v>360612</v>
      </c>
      <c r="AK20">
        <v>284953</v>
      </c>
      <c r="AL20">
        <v>6819</v>
      </c>
      <c r="AM20">
        <v>58592</v>
      </c>
      <c r="AN20">
        <v>8928</v>
      </c>
      <c r="AO20">
        <v>2906</v>
      </c>
      <c r="AP20">
        <v>349</v>
      </c>
      <c r="AQ20">
        <v>0</v>
      </c>
      <c r="AR20">
        <v>0</v>
      </c>
      <c r="AS20">
        <v>280914</v>
      </c>
      <c r="AT20">
        <v>231036</v>
      </c>
      <c r="AU20">
        <v>3581</v>
      </c>
      <c r="AV20">
        <v>40501</v>
      </c>
      <c r="AW20">
        <v>3771</v>
      </c>
      <c r="AX20">
        <v>1779</v>
      </c>
      <c r="AY20">
        <v>33</v>
      </c>
      <c r="AZ20">
        <v>38133</v>
      </c>
      <c r="BA20">
        <v>3090</v>
      </c>
      <c r="BB20">
        <v>647</v>
      </c>
      <c r="BC20">
        <v>402</v>
      </c>
      <c r="BD20">
        <v>0</v>
      </c>
      <c r="BE20">
        <v>361712</v>
      </c>
      <c r="BF20">
        <v>286190</v>
      </c>
      <c r="BG20">
        <v>6061</v>
      </c>
      <c r="BH20">
        <v>59208</v>
      </c>
      <c r="BI20">
        <v>8956</v>
      </c>
      <c r="BJ20">
        <v>2576</v>
      </c>
      <c r="BK20">
        <v>233</v>
      </c>
      <c r="BL20">
        <v>51711</v>
      </c>
      <c r="BM20">
        <v>7148</v>
      </c>
      <c r="BN20">
        <v>744</v>
      </c>
      <c r="BO20">
        <v>187</v>
      </c>
      <c r="BP20">
        <v>9631</v>
      </c>
      <c r="BQ20">
        <v>366773</v>
      </c>
      <c r="BR20">
        <v>293211</v>
      </c>
      <c r="BS20">
        <v>5301</v>
      </c>
      <c r="BT20">
        <v>59545</v>
      </c>
      <c r="BU20">
        <v>6962</v>
      </c>
      <c r="BV20">
        <v>3068</v>
      </c>
      <c r="BW20">
        <v>292</v>
      </c>
      <c r="BX20">
        <v>0</v>
      </c>
      <c r="BY20">
        <v>0</v>
      </c>
      <c r="BZ20">
        <v>285342</v>
      </c>
      <c r="CA20">
        <v>234652</v>
      </c>
      <c r="CB20">
        <v>3442</v>
      </c>
      <c r="CC20">
        <v>40535</v>
      </c>
      <c r="CD20">
        <v>5238</v>
      </c>
      <c r="CE20">
        <v>2280</v>
      </c>
      <c r="CF20">
        <v>192</v>
      </c>
      <c r="CG20">
        <v>0</v>
      </c>
      <c r="CH20">
        <v>0</v>
      </c>
      <c r="CI20">
        <v>287324</v>
      </c>
      <c r="CJ20">
        <v>224428</v>
      </c>
      <c r="CK20">
        <v>5659</v>
      </c>
      <c r="CL20">
        <v>39088</v>
      </c>
      <c r="CM20">
        <v>5634</v>
      </c>
      <c r="CN20">
        <v>498</v>
      </c>
      <c r="CO20">
        <v>69</v>
      </c>
      <c r="CP20">
        <v>897</v>
      </c>
      <c r="CQ20">
        <v>11051</v>
      </c>
      <c r="CR20">
        <v>358874</v>
      </c>
      <c r="CS20">
        <v>270535</v>
      </c>
      <c r="CT20">
        <v>8347</v>
      </c>
      <c r="CU20">
        <v>61510</v>
      </c>
      <c r="CV20">
        <v>9147</v>
      </c>
      <c r="CW20">
        <v>7923</v>
      </c>
      <c r="CX20">
        <v>400</v>
      </c>
      <c r="CY20">
        <v>287324</v>
      </c>
      <c r="CZ20">
        <v>224428</v>
      </c>
      <c r="DA20">
        <v>5659</v>
      </c>
      <c r="DB20">
        <v>43037</v>
      </c>
      <c r="DC20">
        <v>6901</v>
      </c>
      <c r="DD20">
        <v>5968</v>
      </c>
      <c r="DE20">
        <v>263</v>
      </c>
    </row>
    <row r="21" spans="1:109" x14ac:dyDescent="0.25">
      <c r="A21">
        <v>19</v>
      </c>
      <c r="B21">
        <v>19</v>
      </c>
      <c r="C21">
        <v>164103</v>
      </c>
      <c r="D21">
        <v>57989</v>
      </c>
      <c r="E21">
        <v>102355</v>
      </c>
      <c r="F21">
        <v>201273</v>
      </c>
      <c r="G21">
        <v>78052</v>
      </c>
      <c r="H21">
        <v>120044</v>
      </c>
      <c r="I21">
        <v>147777</v>
      </c>
      <c r="J21">
        <v>51996</v>
      </c>
      <c r="K21">
        <v>95781</v>
      </c>
      <c r="L21">
        <v>148203</v>
      </c>
      <c r="M21">
        <v>63783</v>
      </c>
      <c r="N21">
        <v>84420</v>
      </c>
      <c r="O21">
        <v>149379</v>
      </c>
      <c r="P21">
        <v>55016</v>
      </c>
      <c r="Q21">
        <v>90470</v>
      </c>
      <c r="R21">
        <v>168347</v>
      </c>
      <c r="S21">
        <v>42786</v>
      </c>
      <c r="T21">
        <v>119080</v>
      </c>
      <c r="U21">
        <v>169615</v>
      </c>
      <c r="V21">
        <v>57171</v>
      </c>
      <c r="W21">
        <v>104137</v>
      </c>
      <c r="X21">
        <v>244808</v>
      </c>
      <c r="Y21">
        <v>224505</v>
      </c>
      <c r="Z21">
        <v>4199</v>
      </c>
      <c r="AA21">
        <v>7534</v>
      </c>
      <c r="AB21">
        <v>7034</v>
      </c>
      <c r="AC21">
        <v>1278</v>
      </c>
      <c r="AD21">
        <v>78</v>
      </c>
      <c r="AE21">
        <v>6704</v>
      </c>
      <c r="AF21">
        <v>6237</v>
      </c>
      <c r="AG21">
        <v>350</v>
      </c>
      <c r="AH21">
        <v>314</v>
      </c>
      <c r="AI21">
        <v>0</v>
      </c>
      <c r="AJ21">
        <v>339664</v>
      </c>
      <c r="AK21">
        <v>299101</v>
      </c>
      <c r="AL21">
        <v>7502</v>
      </c>
      <c r="AM21">
        <v>13079</v>
      </c>
      <c r="AN21">
        <v>18188</v>
      </c>
      <c r="AO21">
        <v>1871</v>
      </c>
      <c r="AP21">
        <v>617</v>
      </c>
      <c r="AQ21">
        <v>0</v>
      </c>
      <c r="AR21">
        <v>0</v>
      </c>
      <c r="AS21">
        <v>241052</v>
      </c>
      <c r="AT21">
        <v>222033</v>
      </c>
      <c r="AU21">
        <v>3884</v>
      </c>
      <c r="AV21">
        <v>7157</v>
      </c>
      <c r="AW21">
        <v>6510</v>
      </c>
      <c r="AX21">
        <v>1260</v>
      </c>
      <c r="AY21">
        <v>45</v>
      </c>
      <c r="AZ21">
        <v>6278</v>
      </c>
      <c r="BA21">
        <v>5787</v>
      </c>
      <c r="BB21">
        <v>325</v>
      </c>
      <c r="BC21">
        <v>275</v>
      </c>
      <c r="BD21">
        <v>0</v>
      </c>
      <c r="BE21">
        <v>334206</v>
      </c>
      <c r="BF21">
        <v>296112</v>
      </c>
      <c r="BG21">
        <v>7184</v>
      </c>
      <c r="BH21">
        <v>12368</v>
      </c>
      <c r="BI21">
        <v>16782</v>
      </c>
      <c r="BJ21">
        <v>1795</v>
      </c>
      <c r="BK21">
        <v>547</v>
      </c>
      <c r="BL21">
        <v>8766</v>
      </c>
      <c r="BM21">
        <v>14078</v>
      </c>
      <c r="BN21">
        <v>419</v>
      </c>
      <c r="BO21">
        <v>455</v>
      </c>
      <c r="BP21">
        <v>7082</v>
      </c>
      <c r="BQ21">
        <v>310009</v>
      </c>
      <c r="BR21">
        <v>281900</v>
      </c>
      <c r="BS21">
        <v>5375</v>
      </c>
      <c r="BT21">
        <v>10276</v>
      </c>
      <c r="BU21">
        <v>10904</v>
      </c>
      <c r="BV21">
        <v>1951</v>
      </c>
      <c r="BW21">
        <v>254</v>
      </c>
      <c r="BX21">
        <v>0</v>
      </c>
      <c r="BY21">
        <v>0</v>
      </c>
      <c r="BZ21">
        <v>224496</v>
      </c>
      <c r="CA21">
        <v>206891</v>
      </c>
      <c r="CB21">
        <v>3076</v>
      </c>
      <c r="CC21">
        <v>6449</v>
      </c>
      <c r="CD21">
        <v>6933</v>
      </c>
      <c r="CE21">
        <v>1304</v>
      </c>
      <c r="CF21">
        <v>141</v>
      </c>
      <c r="CG21">
        <v>0</v>
      </c>
      <c r="CH21">
        <v>0</v>
      </c>
      <c r="CI21">
        <v>267814</v>
      </c>
      <c r="CJ21">
        <v>229393</v>
      </c>
      <c r="CK21">
        <v>6251</v>
      </c>
      <c r="CL21">
        <v>7247</v>
      </c>
      <c r="CM21">
        <v>15752</v>
      </c>
      <c r="CN21">
        <v>333</v>
      </c>
      <c r="CO21">
        <v>56</v>
      </c>
      <c r="CP21">
        <v>768</v>
      </c>
      <c r="CQ21">
        <v>8014</v>
      </c>
      <c r="CR21">
        <v>359909</v>
      </c>
      <c r="CS21">
        <v>300864</v>
      </c>
      <c r="CT21">
        <v>10257</v>
      </c>
      <c r="CU21">
        <v>14344</v>
      </c>
      <c r="CV21">
        <v>26087</v>
      </c>
      <c r="CW21">
        <v>6429</v>
      </c>
      <c r="CX21">
        <v>427</v>
      </c>
      <c r="CY21">
        <v>267814</v>
      </c>
      <c r="CZ21">
        <v>229393</v>
      </c>
      <c r="DA21">
        <v>6251</v>
      </c>
      <c r="DB21">
        <v>9112</v>
      </c>
      <c r="DC21">
        <v>17138</v>
      </c>
      <c r="DD21">
        <v>4457</v>
      </c>
      <c r="DE21">
        <v>253</v>
      </c>
    </row>
    <row r="22" spans="1:109" x14ac:dyDescent="0.25">
      <c r="A22">
        <v>20</v>
      </c>
      <c r="B22">
        <v>20</v>
      </c>
      <c r="C22">
        <v>147203</v>
      </c>
      <c r="D22">
        <v>57321</v>
      </c>
      <c r="E22">
        <v>86181</v>
      </c>
      <c r="F22">
        <v>176201</v>
      </c>
      <c r="G22">
        <v>65235</v>
      </c>
      <c r="H22">
        <v>108382</v>
      </c>
      <c r="I22">
        <v>126911</v>
      </c>
      <c r="J22">
        <v>51581</v>
      </c>
      <c r="K22">
        <v>75330</v>
      </c>
      <c r="L22">
        <v>129079</v>
      </c>
      <c r="M22">
        <v>62002</v>
      </c>
      <c r="N22">
        <v>67077</v>
      </c>
      <c r="O22">
        <v>130075</v>
      </c>
      <c r="P22">
        <v>53535</v>
      </c>
      <c r="Q22">
        <v>72629</v>
      </c>
      <c r="R22">
        <v>159219</v>
      </c>
      <c r="S22">
        <v>52944</v>
      </c>
      <c r="T22">
        <v>98666</v>
      </c>
      <c r="U22">
        <v>161991</v>
      </c>
      <c r="V22">
        <v>59357</v>
      </c>
      <c r="W22">
        <v>94989</v>
      </c>
      <c r="X22">
        <v>277165</v>
      </c>
      <c r="Y22">
        <v>253906</v>
      </c>
      <c r="Z22">
        <v>3449</v>
      </c>
      <c r="AA22">
        <v>13973</v>
      </c>
      <c r="AB22">
        <v>3055</v>
      </c>
      <c r="AC22">
        <v>2387</v>
      </c>
      <c r="AD22">
        <v>148</v>
      </c>
      <c r="AE22">
        <v>12188</v>
      </c>
      <c r="AF22">
        <v>2057</v>
      </c>
      <c r="AG22">
        <v>394</v>
      </c>
      <c r="AH22">
        <v>527</v>
      </c>
      <c r="AI22">
        <v>0</v>
      </c>
      <c r="AJ22">
        <v>359392</v>
      </c>
      <c r="AK22">
        <v>321733</v>
      </c>
      <c r="AL22">
        <v>6258</v>
      </c>
      <c r="AM22">
        <v>22327</v>
      </c>
      <c r="AN22">
        <v>6687</v>
      </c>
      <c r="AO22">
        <v>3889</v>
      </c>
      <c r="AP22">
        <v>398</v>
      </c>
      <c r="AQ22">
        <v>0</v>
      </c>
      <c r="AR22">
        <v>0</v>
      </c>
      <c r="AS22">
        <v>275470</v>
      </c>
      <c r="AT22">
        <v>252845</v>
      </c>
      <c r="AU22">
        <v>3483</v>
      </c>
      <c r="AV22">
        <v>13610</v>
      </c>
      <c r="AW22">
        <v>2759</v>
      </c>
      <c r="AX22">
        <v>2453</v>
      </c>
      <c r="AY22">
        <v>87</v>
      </c>
      <c r="AZ22">
        <v>11872</v>
      </c>
      <c r="BA22">
        <v>1979</v>
      </c>
      <c r="BB22">
        <v>432</v>
      </c>
      <c r="BC22">
        <v>551</v>
      </c>
      <c r="BD22">
        <v>0</v>
      </c>
      <c r="BE22">
        <v>357841</v>
      </c>
      <c r="BF22">
        <v>321129</v>
      </c>
      <c r="BG22">
        <v>6156</v>
      </c>
      <c r="BH22">
        <v>21636</v>
      </c>
      <c r="BI22">
        <v>6390</v>
      </c>
      <c r="BJ22">
        <v>4070</v>
      </c>
      <c r="BK22">
        <v>395</v>
      </c>
      <c r="BL22">
        <v>16282</v>
      </c>
      <c r="BM22">
        <v>4621</v>
      </c>
      <c r="BN22">
        <v>470</v>
      </c>
      <c r="BO22">
        <v>410</v>
      </c>
      <c r="BP22">
        <v>8646</v>
      </c>
      <c r="BQ22">
        <v>348758</v>
      </c>
      <c r="BR22">
        <v>319061</v>
      </c>
      <c r="BS22">
        <v>4753</v>
      </c>
      <c r="BT22">
        <v>17238</v>
      </c>
      <c r="BU22">
        <v>5087</v>
      </c>
      <c r="BV22">
        <v>3323</v>
      </c>
      <c r="BW22">
        <v>279</v>
      </c>
      <c r="BX22">
        <v>0</v>
      </c>
      <c r="BY22">
        <v>0</v>
      </c>
      <c r="BZ22">
        <v>267221</v>
      </c>
      <c r="CA22">
        <v>247118</v>
      </c>
      <c r="CB22">
        <v>2988</v>
      </c>
      <c r="CC22">
        <v>11496</v>
      </c>
      <c r="CD22">
        <v>3584</v>
      </c>
      <c r="CE22">
        <v>2323</v>
      </c>
      <c r="CF22">
        <v>175</v>
      </c>
      <c r="CG22">
        <v>0</v>
      </c>
      <c r="CH22">
        <v>0</v>
      </c>
      <c r="CI22">
        <v>281045</v>
      </c>
      <c r="CJ22">
        <v>246742</v>
      </c>
      <c r="CK22">
        <v>4741</v>
      </c>
      <c r="CL22">
        <v>14764</v>
      </c>
      <c r="CM22">
        <v>3773</v>
      </c>
      <c r="CN22">
        <v>703</v>
      </c>
      <c r="CO22">
        <v>45</v>
      </c>
      <c r="CP22">
        <v>717</v>
      </c>
      <c r="CQ22">
        <v>9560</v>
      </c>
      <c r="CR22">
        <v>360475</v>
      </c>
      <c r="CS22">
        <v>311189</v>
      </c>
      <c r="CT22">
        <v>7223</v>
      </c>
      <c r="CU22">
        <v>25458</v>
      </c>
      <c r="CV22">
        <v>7014</v>
      </c>
      <c r="CW22">
        <v>8404</v>
      </c>
      <c r="CX22">
        <v>313</v>
      </c>
      <c r="CY22">
        <v>281045</v>
      </c>
      <c r="CZ22">
        <v>246742</v>
      </c>
      <c r="DA22">
        <v>4741</v>
      </c>
      <c r="DB22">
        <v>17306</v>
      </c>
      <c r="DC22">
        <v>4885</v>
      </c>
      <c r="DD22">
        <v>6117</v>
      </c>
      <c r="DE22">
        <v>211</v>
      </c>
    </row>
    <row r="23" spans="1:109" x14ac:dyDescent="0.25">
      <c r="A23">
        <v>21</v>
      </c>
      <c r="B23">
        <v>21</v>
      </c>
      <c r="C23">
        <v>150613</v>
      </c>
      <c r="D23">
        <v>126549</v>
      </c>
      <c r="E23">
        <v>21348</v>
      </c>
      <c r="F23">
        <v>165750</v>
      </c>
      <c r="G23">
        <v>139981</v>
      </c>
      <c r="H23">
        <v>24060</v>
      </c>
      <c r="I23">
        <v>132504</v>
      </c>
      <c r="J23">
        <v>114781</v>
      </c>
      <c r="K23">
        <v>17723</v>
      </c>
      <c r="L23">
        <v>133731</v>
      </c>
      <c r="M23">
        <v>117916</v>
      </c>
      <c r="N23">
        <v>15815</v>
      </c>
      <c r="O23">
        <v>134260</v>
      </c>
      <c r="P23">
        <v>112614</v>
      </c>
      <c r="Q23">
        <v>18967</v>
      </c>
      <c r="R23">
        <v>164511</v>
      </c>
      <c r="S23">
        <v>125884</v>
      </c>
      <c r="T23">
        <v>31618</v>
      </c>
      <c r="U23">
        <v>172875</v>
      </c>
      <c r="V23">
        <v>148327</v>
      </c>
      <c r="W23">
        <v>20568</v>
      </c>
      <c r="X23">
        <v>284670</v>
      </c>
      <c r="Y23">
        <v>108048</v>
      </c>
      <c r="Z23">
        <v>12539</v>
      </c>
      <c r="AA23">
        <v>156438</v>
      </c>
      <c r="AB23">
        <v>5479</v>
      </c>
      <c r="AC23">
        <v>2033</v>
      </c>
      <c r="AD23">
        <v>78</v>
      </c>
      <c r="AE23">
        <v>153580</v>
      </c>
      <c r="AF23">
        <v>4872</v>
      </c>
      <c r="AG23">
        <v>579</v>
      </c>
      <c r="AH23">
        <v>662</v>
      </c>
      <c r="AI23">
        <v>0</v>
      </c>
      <c r="AJ23">
        <v>377709</v>
      </c>
      <c r="AK23">
        <v>128525</v>
      </c>
      <c r="AL23">
        <v>20185</v>
      </c>
      <c r="AM23">
        <v>215655</v>
      </c>
      <c r="AN23">
        <v>13694</v>
      </c>
      <c r="AO23">
        <v>4868</v>
      </c>
      <c r="AP23">
        <v>280</v>
      </c>
      <c r="AQ23">
        <v>0</v>
      </c>
      <c r="AR23">
        <v>0</v>
      </c>
      <c r="AS23">
        <v>284946</v>
      </c>
      <c r="AT23">
        <v>108287</v>
      </c>
      <c r="AU23">
        <v>12129</v>
      </c>
      <c r="AV23">
        <v>157207</v>
      </c>
      <c r="AW23">
        <v>5271</v>
      </c>
      <c r="AX23">
        <v>2175</v>
      </c>
      <c r="AY23">
        <v>62</v>
      </c>
      <c r="AZ23">
        <v>154478</v>
      </c>
      <c r="BA23">
        <v>4698</v>
      </c>
      <c r="BB23">
        <v>553</v>
      </c>
      <c r="BC23">
        <v>631</v>
      </c>
      <c r="BD23">
        <v>0</v>
      </c>
      <c r="BE23">
        <v>381022</v>
      </c>
      <c r="BF23">
        <v>128895</v>
      </c>
      <c r="BG23">
        <v>19546</v>
      </c>
      <c r="BH23">
        <v>219052</v>
      </c>
      <c r="BI23">
        <v>13662</v>
      </c>
      <c r="BJ23">
        <v>4657</v>
      </c>
      <c r="BK23">
        <v>280</v>
      </c>
      <c r="BL23">
        <v>209471</v>
      </c>
      <c r="BM23">
        <v>11141</v>
      </c>
      <c r="BN23">
        <v>647</v>
      </c>
      <c r="BO23">
        <v>1520</v>
      </c>
      <c r="BP23">
        <v>9736</v>
      </c>
      <c r="BQ23">
        <v>399699</v>
      </c>
      <c r="BR23">
        <v>132227</v>
      </c>
      <c r="BS23">
        <v>19254</v>
      </c>
      <c r="BT23">
        <v>238828</v>
      </c>
      <c r="BU23">
        <v>11417</v>
      </c>
      <c r="BV23">
        <v>3303</v>
      </c>
      <c r="BW23">
        <v>399</v>
      </c>
      <c r="BX23">
        <v>0</v>
      </c>
      <c r="BY23">
        <v>0</v>
      </c>
      <c r="BZ23">
        <v>303215</v>
      </c>
      <c r="CA23">
        <v>111080</v>
      </c>
      <c r="CB23">
        <v>12730</v>
      </c>
      <c r="CC23">
        <v>170841</v>
      </c>
      <c r="CD23">
        <v>9244</v>
      </c>
      <c r="CE23">
        <v>2410</v>
      </c>
      <c r="CF23">
        <v>286</v>
      </c>
      <c r="CG23">
        <v>0</v>
      </c>
      <c r="CH23">
        <v>0</v>
      </c>
      <c r="CI23">
        <v>295156</v>
      </c>
      <c r="CJ23">
        <v>107850</v>
      </c>
      <c r="CK23">
        <v>16491</v>
      </c>
      <c r="CL23">
        <v>148959</v>
      </c>
      <c r="CM23">
        <v>11140</v>
      </c>
      <c r="CN23">
        <v>478</v>
      </c>
      <c r="CO23">
        <v>60</v>
      </c>
      <c r="CP23">
        <v>1549</v>
      </c>
      <c r="CQ23">
        <v>8629</v>
      </c>
      <c r="CR23">
        <v>373997</v>
      </c>
      <c r="CS23">
        <v>124946</v>
      </c>
      <c r="CT23">
        <v>23015</v>
      </c>
      <c r="CU23">
        <v>209689</v>
      </c>
      <c r="CV23">
        <v>15657</v>
      </c>
      <c r="CW23">
        <v>5215</v>
      </c>
      <c r="CX23">
        <v>512</v>
      </c>
      <c r="CY23">
        <v>295156</v>
      </c>
      <c r="CZ23">
        <v>107850</v>
      </c>
      <c r="DA23">
        <v>16491</v>
      </c>
      <c r="DB23">
        <v>156697</v>
      </c>
      <c r="DC23">
        <v>12934</v>
      </c>
      <c r="DD23">
        <v>3916</v>
      </c>
      <c r="DE23">
        <v>356</v>
      </c>
    </row>
    <row r="24" spans="1:109" x14ac:dyDescent="0.25">
      <c r="A24">
        <v>22</v>
      </c>
      <c r="B24">
        <v>22</v>
      </c>
      <c r="C24">
        <v>157120</v>
      </c>
      <c r="D24">
        <v>53764</v>
      </c>
      <c r="E24">
        <v>99304</v>
      </c>
      <c r="F24">
        <v>192166</v>
      </c>
      <c r="G24">
        <v>63981</v>
      </c>
      <c r="H24">
        <v>125477</v>
      </c>
      <c r="I24">
        <v>135331</v>
      </c>
      <c r="J24">
        <v>50955</v>
      </c>
      <c r="K24">
        <v>84376</v>
      </c>
      <c r="L24">
        <v>137974</v>
      </c>
      <c r="M24">
        <v>58949</v>
      </c>
      <c r="N24">
        <v>79025</v>
      </c>
      <c r="O24">
        <v>138753</v>
      </c>
      <c r="P24">
        <v>49513</v>
      </c>
      <c r="Q24">
        <v>84877</v>
      </c>
      <c r="R24">
        <v>167655</v>
      </c>
      <c r="S24">
        <v>45905</v>
      </c>
      <c r="T24">
        <v>112602</v>
      </c>
      <c r="U24">
        <v>170630</v>
      </c>
      <c r="V24">
        <v>54007</v>
      </c>
      <c r="W24">
        <v>108893</v>
      </c>
      <c r="X24">
        <v>271620</v>
      </c>
      <c r="Y24">
        <v>251670</v>
      </c>
      <c r="Z24">
        <v>4016</v>
      </c>
      <c r="AA24">
        <v>11937</v>
      </c>
      <c r="AB24">
        <v>2067</v>
      </c>
      <c r="AC24">
        <v>1714</v>
      </c>
      <c r="AD24">
        <v>30</v>
      </c>
      <c r="AE24">
        <v>10612</v>
      </c>
      <c r="AF24">
        <v>1720</v>
      </c>
      <c r="AG24">
        <v>293</v>
      </c>
      <c r="AH24">
        <v>463</v>
      </c>
      <c r="AI24">
        <v>0</v>
      </c>
      <c r="AJ24">
        <v>352655</v>
      </c>
      <c r="AK24">
        <v>321731</v>
      </c>
      <c r="AL24">
        <v>6817</v>
      </c>
      <c r="AM24">
        <v>17770</v>
      </c>
      <c r="AN24">
        <v>4490</v>
      </c>
      <c r="AO24">
        <v>2690</v>
      </c>
      <c r="AP24">
        <v>363</v>
      </c>
      <c r="AQ24">
        <v>0</v>
      </c>
      <c r="AR24">
        <v>0</v>
      </c>
      <c r="AS24">
        <v>270370</v>
      </c>
      <c r="AT24">
        <v>250825</v>
      </c>
      <c r="AU24">
        <v>3789</v>
      </c>
      <c r="AV24">
        <v>10909</v>
      </c>
      <c r="AW24">
        <v>2063</v>
      </c>
      <c r="AX24">
        <v>2710</v>
      </c>
      <c r="AY24">
        <v>30</v>
      </c>
      <c r="AZ24">
        <v>9657</v>
      </c>
      <c r="BA24">
        <v>1793</v>
      </c>
      <c r="BB24">
        <v>357</v>
      </c>
      <c r="BC24">
        <v>382</v>
      </c>
      <c r="BD24">
        <v>0</v>
      </c>
      <c r="BE24">
        <v>352058</v>
      </c>
      <c r="BF24">
        <v>321679</v>
      </c>
      <c r="BG24">
        <v>6507</v>
      </c>
      <c r="BH24">
        <v>16297</v>
      </c>
      <c r="BI24">
        <v>4425</v>
      </c>
      <c r="BJ24">
        <v>4196</v>
      </c>
      <c r="BK24">
        <v>226</v>
      </c>
      <c r="BL24">
        <v>12339</v>
      </c>
      <c r="BM24">
        <v>3526</v>
      </c>
      <c r="BN24">
        <v>351</v>
      </c>
      <c r="BO24">
        <v>369</v>
      </c>
      <c r="BP24">
        <v>7254</v>
      </c>
      <c r="BQ24">
        <v>349946</v>
      </c>
      <c r="BR24">
        <v>322872</v>
      </c>
      <c r="BS24">
        <v>4980</v>
      </c>
      <c r="BT24">
        <v>16547</v>
      </c>
      <c r="BU24">
        <v>3641</v>
      </c>
      <c r="BV24">
        <v>2194</v>
      </c>
      <c r="BW24">
        <v>254</v>
      </c>
      <c r="BX24">
        <v>0</v>
      </c>
      <c r="BY24">
        <v>0</v>
      </c>
      <c r="BZ24">
        <v>265510</v>
      </c>
      <c r="CA24">
        <v>247183</v>
      </c>
      <c r="CB24">
        <v>2940</v>
      </c>
      <c r="CC24">
        <v>11534</v>
      </c>
      <c r="CD24">
        <v>2411</v>
      </c>
      <c r="CE24">
        <v>1534</v>
      </c>
      <c r="CF24">
        <v>145</v>
      </c>
      <c r="CG24">
        <v>0</v>
      </c>
      <c r="CH24">
        <v>0</v>
      </c>
      <c r="CI24">
        <v>280739</v>
      </c>
      <c r="CJ24">
        <v>252532</v>
      </c>
      <c r="CK24">
        <v>5094</v>
      </c>
      <c r="CL24">
        <v>10900</v>
      </c>
      <c r="CM24">
        <v>2591</v>
      </c>
      <c r="CN24">
        <v>391</v>
      </c>
      <c r="CO24">
        <v>92</v>
      </c>
      <c r="CP24">
        <v>717</v>
      </c>
      <c r="CQ24">
        <v>8422</v>
      </c>
      <c r="CR24">
        <v>359853</v>
      </c>
      <c r="CS24">
        <v>318822</v>
      </c>
      <c r="CT24">
        <v>8069</v>
      </c>
      <c r="CU24">
        <v>18342</v>
      </c>
      <c r="CV24">
        <v>5061</v>
      </c>
      <c r="CW24">
        <v>7021</v>
      </c>
      <c r="CX24">
        <v>370</v>
      </c>
      <c r="CY24">
        <v>280739</v>
      </c>
      <c r="CZ24">
        <v>252532</v>
      </c>
      <c r="DA24">
        <v>5094</v>
      </c>
      <c r="DB24">
        <v>12626</v>
      </c>
      <c r="DC24">
        <v>3434</v>
      </c>
      <c r="DD24">
        <v>5082</v>
      </c>
      <c r="DE24">
        <v>248</v>
      </c>
    </row>
    <row r="25" spans="1:109" x14ac:dyDescent="0.25">
      <c r="A25">
        <v>23</v>
      </c>
      <c r="B25">
        <v>23</v>
      </c>
      <c r="C25">
        <v>161611</v>
      </c>
      <c r="D25">
        <v>93088</v>
      </c>
      <c r="E25">
        <v>65018</v>
      </c>
      <c r="F25">
        <v>189278</v>
      </c>
      <c r="G25">
        <v>108271</v>
      </c>
      <c r="H25">
        <v>79064</v>
      </c>
      <c r="I25">
        <v>141151</v>
      </c>
      <c r="J25">
        <v>86745</v>
      </c>
      <c r="K25">
        <v>54406</v>
      </c>
      <c r="L25">
        <v>142994</v>
      </c>
      <c r="M25">
        <v>92808</v>
      </c>
      <c r="N25">
        <v>50186</v>
      </c>
      <c r="O25">
        <v>143729</v>
      </c>
      <c r="P25">
        <v>84192</v>
      </c>
      <c r="Q25">
        <v>55969</v>
      </c>
      <c r="R25">
        <v>172627</v>
      </c>
      <c r="S25">
        <v>84550</v>
      </c>
      <c r="T25">
        <v>78899</v>
      </c>
      <c r="U25">
        <v>179966</v>
      </c>
      <c r="V25">
        <v>102031</v>
      </c>
      <c r="W25">
        <v>71758</v>
      </c>
      <c r="X25">
        <v>284161</v>
      </c>
      <c r="Y25">
        <v>195974</v>
      </c>
      <c r="Z25">
        <v>12919</v>
      </c>
      <c r="AA25">
        <v>68329</v>
      </c>
      <c r="AB25">
        <v>5632</v>
      </c>
      <c r="AC25">
        <v>1080</v>
      </c>
      <c r="AD25">
        <v>43</v>
      </c>
      <c r="AE25">
        <v>66885</v>
      </c>
      <c r="AF25">
        <v>4991</v>
      </c>
      <c r="AG25">
        <v>291</v>
      </c>
      <c r="AH25">
        <v>482</v>
      </c>
      <c r="AI25">
        <v>0</v>
      </c>
      <c r="AJ25">
        <v>366159</v>
      </c>
      <c r="AK25">
        <v>240004</v>
      </c>
      <c r="AL25">
        <v>21261</v>
      </c>
      <c r="AM25">
        <v>95167</v>
      </c>
      <c r="AN25">
        <v>10848</v>
      </c>
      <c r="AO25">
        <v>3029</v>
      </c>
      <c r="AP25">
        <v>465</v>
      </c>
      <c r="AQ25">
        <v>0</v>
      </c>
      <c r="AR25">
        <v>0</v>
      </c>
      <c r="AS25">
        <v>284715</v>
      </c>
      <c r="AT25">
        <v>197296</v>
      </c>
      <c r="AU25">
        <v>12722</v>
      </c>
      <c r="AV25">
        <v>67697</v>
      </c>
      <c r="AW25">
        <v>5536</v>
      </c>
      <c r="AX25">
        <v>1192</v>
      </c>
      <c r="AY25">
        <v>33</v>
      </c>
      <c r="AZ25">
        <v>66197</v>
      </c>
      <c r="BA25">
        <v>4850</v>
      </c>
      <c r="BB25">
        <v>375</v>
      </c>
      <c r="BC25">
        <v>453</v>
      </c>
      <c r="BD25">
        <v>0</v>
      </c>
      <c r="BE25">
        <v>366745</v>
      </c>
      <c r="BF25">
        <v>242217</v>
      </c>
      <c r="BG25">
        <v>21120</v>
      </c>
      <c r="BH25">
        <v>94302</v>
      </c>
      <c r="BI25">
        <v>10433</v>
      </c>
      <c r="BJ25">
        <v>3124</v>
      </c>
      <c r="BK25">
        <v>206</v>
      </c>
      <c r="BL25">
        <v>87014</v>
      </c>
      <c r="BM25">
        <v>8146</v>
      </c>
      <c r="BN25">
        <v>583</v>
      </c>
      <c r="BO25">
        <v>498</v>
      </c>
      <c r="BP25">
        <v>7137</v>
      </c>
      <c r="BQ25">
        <v>372107</v>
      </c>
      <c r="BR25">
        <v>260129</v>
      </c>
      <c r="BS25">
        <v>15709</v>
      </c>
      <c r="BT25">
        <v>87183</v>
      </c>
      <c r="BU25">
        <v>9220</v>
      </c>
      <c r="BV25">
        <v>2378</v>
      </c>
      <c r="BW25">
        <v>302</v>
      </c>
      <c r="BX25">
        <v>0</v>
      </c>
      <c r="BY25">
        <v>0</v>
      </c>
      <c r="BZ25">
        <v>289539</v>
      </c>
      <c r="CA25">
        <v>210449</v>
      </c>
      <c r="CB25">
        <v>9840</v>
      </c>
      <c r="CC25">
        <v>62314</v>
      </c>
      <c r="CD25">
        <v>6584</v>
      </c>
      <c r="CE25">
        <v>1676</v>
      </c>
      <c r="CF25">
        <v>192</v>
      </c>
      <c r="CG25">
        <v>0</v>
      </c>
      <c r="CH25">
        <v>0</v>
      </c>
      <c r="CI25">
        <v>299370</v>
      </c>
      <c r="CJ25">
        <v>195081</v>
      </c>
      <c r="CK25">
        <v>16293</v>
      </c>
      <c r="CL25">
        <v>70800</v>
      </c>
      <c r="CM25">
        <v>7729</v>
      </c>
      <c r="CN25">
        <v>428</v>
      </c>
      <c r="CO25">
        <v>52</v>
      </c>
      <c r="CP25">
        <v>887</v>
      </c>
      <c r="CQ25">
        <v>8100</v>
      </c>
      <c r="CR25">
        <v>374844</v>
      </c>
      <c r="CS25">
        <v>231703</v>
      </c>
      <c r="CT25">
        <v>24540</v>
      </c>
      <c r="CU25">
        <v>102816</v>
      </c>
      <c r="CV25">
        <v>12071</v>
      </c>
      <c r="CW25">
        <v>5660</v>
      </c>
      <c r="CX25">
        <v>433</v>
      </c>
      <c r="CY25">
        <v>299370</v>
      </c>
      <c r="CZ25">
        <v>195081</v>
      </c>
      <c r="DA25">
        <v>16293</v>
      </c>
      <c r="DB25">
        <v>75502</v>
      </c>
      <c r="DC25">
        <v>8949</v>
      </c>
      <c r="DD25">
        <v>4210</v>
      </c>
      <c r="DE25">
        <v>315</v>
      </c>
    </row>
    <row r="26" spans="1:109" x14ac:dyDescent="0.25">
      <c r="A26">
        <v>24</v>
      </c>
      <c r="B26">
        <v>24</v>
      </c>
      <c r="C26">
        <v>162945</v>
      </c>
      <c r="D26">
        <v>94509</v>
      </c>
      <c r="E26">
        <v>64456</v>
      </c>
      <c r="F26">
        <v>192557</v>
      </c>
      <c r="G26">
        <v>114764</v>
      </c>
      <c r="H26">
        <v>75506</v>
      </c>
      <c r="I26">
        <v>144218</v>
      </c>
      <c r="J26">
        <v>89801</v>
      </c>
      <c r="K26">
        <v>54417</v>
      </c>
      <c r="L26">
        <v>145896</v>
      </c>
      <c r="M26">
        <v>96301</v>
      </c>
      <c r="N26">
        <v>49595</v>
      </c>
      <c r="O26">
        <v>146627</v>
      </c>
      <c r="P26">
        <v>86635</v>
      </c>
      <c r="Q26">
        <v>55861</v>
      </c>
      <c r="R26">
        <v>170880</v>
      </c>
      <c r="S26">
        <v>79012</v>
      </c>
      <c r="T26">
        <v>82057</v>
      </c>
      <c r="U26">
        <v>177429</v>
      </c>
      <c r="V26">
        <v>100403</v>
      </c>
      <c r="W26">
        <v>69207</v>
      </c>
      <c r="X26">
        <v>283858</v>
      </c>
      <c r="Y26">
        <v>234134</v>
      </c>
      <c r="Z26">
        <v>18183</v>
      </c>
      <c r="AA26">
        <v>22543</v>
      </c>
      <c r="AB26">
        <v>7428</v>
      </c>
      <c r="AC26">
        <v>1410</v>
      </c>
      <c r="AD26">
        <v>69</v>
      </c>
      <c r="AE26">
        <v>20494</v>
      </c>
      <c r="AF26">
        <v>5967</v>
      </c>
      <c r="AG26">
        <v>357</v>
      </c>
      <c r="AH26">
        <v>311</v>
      </c>
      <c r="AI26">
        <v>0</v>
      </c>
      <c r="AJ26">
        <v>370400</v>
      </c>
      <c r="AK26">
        <v>287261</v>
      </c>
      <c r="AL26">
        <v>29781</v>
      </c>
      <c r="AM26">
        <v>38603</v>
      </c>
      <c r="AN26">
        <v>16209</v>
      </c>
      <c r="AO26">
        <v>3507</v>
      </c>
      <c r="AP26">
        <v>385</v>
      </c>
      <c r="AQ26">
        <v>0</v>
      </c>
      <c r="AR26">
        <v>0</v>
      </c>
      <c r="AS26">
        <v>285813</v>
      </c>
      <c r="AT26">
        <v>236028</v>
      </c>
      <c r="AU26">
        <v>17622</v>
      </c>
      <c r="AV26">
        <v>23553</v>
      </c>
      <c r="AW26">
        <v>6989</v>
      </c>
      <c r="AX26">
        <v>1342</v>
      </c>
      <c r="AY26">
        <v>77</v>
      </c>
      <c r="AZ26">
        <v>21790</v>
      </c>
      <c r="BA26">
        <v>5573</v>
      </c>
      <c r="BB26">
        <v>345</v>
      </c>
      <c r="BC26">
        <v>396</v>
      </c>
      <c r="BD26">
        <v>0</v>
      </c>
      <c r="BE26">
        <v>372005</v>
      </c>
      <c r="BF26">
        <v>289906</v>
      </c>
      <c r="BG26">
        <v>29314</v>
      </c>
      <c r="BH26">
        <v>38795</v>
      </c>
      <c r="BI26">
        <v>15384</v>
      </c>
      <c r="BJ26">
        <v>3546</v>
      </c>
      <c r="BK26">
        <v>467</v>
      </c>
      <c r="BL26">
        <v>30447</v>
      </c>
      <c r="BM26">
        <v>10904</v>
      </c>
      <c r="BN26">
        <v>358</v>
      </c>
      <c r="BO26">
        <v>411</v>
      </c>
      <c r="BP26">
        <v>10554</v>
      </c>
      <c r="BQ26">
        <v>372157</v>
      </c>
      <c r="BR26">
        <v>305024</v>
      </c>
      <c r="BS26">
        <v>24122</v>
      </c>
      <c r="BT26">
        <v>31578</v>
      </c>
      <c r="BU26">
        <v>11571</v>
      </c>
      <c r="BV26">
        <v>2654</v>
      </c>
      <c r="BW26">
        <v>426</v>
      </c>
      <c r="BX26">
        <v>0</v>
      </c>
      <c r="BY26">
        <v>0</v>
      </c>
      <c r="BZ26">
        <v>291788</v>
      </c>
      <c r="CA26">
        <v>247336</v>
      </c>
      <c r="CB26">
        <v>15340</v>
      </c>
      <c r="CC26">
        <v>20306</v>
      </c>
      <c r="CD26">
        <v>8259</v>
      </c>
      <c r="CE26">
        <v>1828</v>
      </c>
      <c r="CF26">
        <v>270</v>
      </c>
      <c r="CG26">
        <v>0</v>
      </c>
      <c r="CH26">
        <v>0</v>
      </c>
      <c r="CI26">
        <v>303504</v>
      </c>
      <c r="CJ26">
        <v>239797</v>
      </c>
      <c r="CK26">
        <v>22254</v>
      </c>
      <c r="CL26">
        <v>20544</v>
      </c>
      <c r="CM26">
        <v>9981</v>
      </c>
      <c r="CN26">
        <v>415</v>
      </c>
      <c r="CO26">
        <v>82</v>
      </c>
      <c r="CP26">
        <v>1131</v>
      </c>
      <c r="CQ26">
        <v>9300</v>
      </c>
      <c r="CR26">
        <v>375372</v>
      </c>
      <c r="CS26">
        <v>285363</v>
      </c>
      <c r="CT26">
        <v>32369</v>
      </c>
      <c r="CU26">
        <v>36940</v>
      </c>
      <c r="CV26">
        <v>16254</v>
      </c>
      <c r="CW26">
        <v>6252</v>
      </c>
      <c r="CX26">
        <v>498</v>
      </c>
      <c r="CY26">
        <v>303504</v>
      </c>
      <c r="CZ26">
        <v>239797</v>
      </c>
      <c r="DA26">
        <v>22254</v>
      </c>
      <c r="DB26">
        <v>25268</v>
      </c>
      <c r="DC26">
        <v>11876</v>
      </c>
      <c r="DD26">
        <v>4672</v>
      </c>
      <c r="DE26">
        <v>368</v>
      </c>
    </row>
    <row r="27" spans="1:109" x14ac:dyDescent="0.25">
      <c r="A27">
        <v>25</v>
      </c>
      <c r="B27">
        <v>25</v>
      </c>
      <c r="C27">
        <v>174017</v>
      </c>
      <c r="D27">
        <v>89493</v>
      </c>
      <c r="E27">
        <v>80771</v>
      </c>
      <c r="F27">
        <v>208398</v>
      </c>
      <c r="G27">
        <v>108674</v>
      </c>
      <c r="H27">
        <v>97347</v>
      </c>
      <c r="I27">
        <v>153980</v>
      </c>
      <c r="J27">
        <v>84928</v>
      </c>
      <c r="K27">
        <v>69052</v>
      </c>
      <c r="L27">
        <v>155278</v>
      </c>
      <c r="M27">
        <v>92613</v>
      </c>
      <c r="N27">
        <v>62665</v>
      </c>
      <c r="O27">
        <v>156080</v>
      </c>
      <c r="P27">
        <v>81190</v>
      </c>
      <c r="Q27">
        <v>70834</v>
      </c>
      <c r="R27">
        <v>182268</v>
      </c>
      <c r="S27">
        <v>75828</v>
      </c>
      <c r="T27">
        <v>97899</v>
      </c>
      <c r="U27">
        <v>188278</v>
      </c>
      <c r="V27">
        <v>93907</v>
      </c>
      <c r="W27">
        <v>86933</v>
      </c>
      <c r="X27">
        <v>279146</v>
      </c>
      <c r="Y27">
        <v>227942</v>
      </c>
      <c r="Z27">
        <v>5543</v>
      </c>
      <c r="AA27">
        <v>39378</v>
      </c>
      <c r="AB27">
        <v>4968</v>
      </c>
      <c r="AC27">
        <v>1215</v>
      </c>
      <c r="AD27">
        <v>50</v>
      </c>
      <c r="AE27">
        <v>37927</v>
      </c>
      <c r="AF27">
        <v>4282</v>
      </c>
      <c r="AG27">
        <v>352</v>
      </c>
      <c r="AH27">
        <v>360</v>
      </c>
      <c r="AI27">
        <v>0</v>
      </c>
      <c r="AJ27">
        <v>363214</v>
      </c>
      <c r="AK27">
        <v>282121</v>
      </c>
      <c r="AL27">
        <v>12878</v>
      </c>
      <c r="AM27">
        <v>56996</v>
      </c>
      <c r="AN27">
        <v>11226</v>
      </c>
      <c r="AO27">
        <v>1919</v>
      </c>
      <c r="AP27">
        <v>291</v>
      </c>
      <c r="AQ27">
        <v>0</v>
      </c>
      <c r="AR27">
        <v>0</v>
      </c>
      <c r="AS27">
        <v>279266</v>
      </c>
      <c r="AT27">
        <v>229187</v>
      </c>
      <c r="AU27">
        <v>5357</v>
      </c>
      <c r="AV27">
        <v>38253</v>
      </c>
      <c r="AW27">
        <v>5089</v>
      </c>
      <c r="AX27">
        <v>1147</v>
      </c>
      <c r="AY27">
        <v>26</v>
      </c>
      <c r="AZ27">
        <v>36745</v>
      </c>
      <c r="BA27">
        <v>4393</v>
      </c>
      <c r="BB27">
        <v>377</v>
      </c>
      <c r="BC27">
        <v>351</v>
      </c>
      <c r="BD27">
        <v>0</v>
      </c>
      <c r="BE27">
        <v>364063</v>
      </c>
      <c r="BF27">
        <v>285270</v>
      </c>
      <c r="BG27">
        <v>12373</v>
      </c>
      <c r="BH27">
        <v>55075</v>
      </c>
      <c r="BI27">
        <v>11467</v>
      </c>
      <c r="BJ27">
        <v>1983</v>
      </c>
      <c r="BK27">
        <v>263</v>
      </c>
      <c r="BL27">
        <v>49361</v>
      </c>
      <c r="BM27">
        <v>9156</v>
      </c>
      <c r="BN27">
        <v>474</v>
      </c>
      <c r="BO27">
        <v>586</v>
      </c>
      <c r="BP27">
        <v>6785</v>
      </c>
      <c r="BQ27">
        <v>366200</v>
      </c>
      <c r="BR27">
        <v>297591</v>
      </c>
      <c r="BS27">
        <v>10010</v>
      </c>
      <c r="BT27">
        <v>47674</v>
      </c>
      <c r="BU27">
        <v>10316</v>
      </c>
      <c r="BV27">
        <v>1797</v>
      </c>
      <c r="BW27">
        <v>232</v>
      </c>
      <c r="BX27">
        <v>0</v>
      </c>
      <c r="BY27">
        <v>0</v>
      </c>
      <c r="BZ27">
        <v>284333</v>
      </c>
      <c r="CA27">
        <v>237791</v>
      </c>
      <c r="CB27">
        <v>5890</v>
      </c>
      <c r="CC27">
        <v>32788</v>
      </c>
      <c r="CD27">
        <v>7193</v>
      </c>
      <c r="CE27">
        <v>1260</v>
      </c>
      <c r="CF27">
        <v>140</v>
      </c>
      <c r="CG27">
        <v>0</v>
      </c>
      <c r="CH27">
        <v>0</v>
      </c>
      <c r="CI27">
        <v>298173</v>
      </c>
      <c r="CJ27">
        <v>227733</v>
      </c>
      <c r="CK27">
        <v>9117</v>
      </c>
      <c r="CL27">
        <v>42813</v>
      </c>
      <c r="CM27">
        <v>8883</v>
      </c>
      <c r="CN27">
        <v>325</v>
      </c>
      <c r="CO27">
        <v>39</v>
      </c>
      <c r="CP27">
        <v>808</v>
      </c>
      <c r="CQ27">
        <v>8455</v>
      </c>
      <c r="CR27">
        <v>373207</v>
      </c>
      <c r="CS27">
        <v>273810</v>
      </c>
      <c r="CT27">
        <v>14765</v>
      </c>
      <c r="CU27">
        <v>63723</v>
      </c>
      <c r="CV27">
        <v>14395</v>
      </c>
      <c r="CW27">
        <v>5767</v>
      </c>
      <c r="CX27">
        <v>322</v>
      </c>
      <c r="CY27">
        <v>298173</v>
      </c>
      <c r="CZ27">
        <v>227733</v>
      </c>
      <c r="DA27">
        <v>9117</v>
      </c>
      <c r="DB27">
        <v>46022</v>
      </c>
      <c r="DC27">
        <v>10101</v>
      </c>
      <c r="DD27">
        <v>4201</v>
      </c>
      <c r="DE27">
        <v>225</v>
      </c>
    </row>
    <row r="28" spans="1:109" x14ac:dyDescent="0.25">
      <c r="A28">
        <v>26</v>
      </c>
      <c r="B28">
        <v>26</v>
      </c>
      <c r="C28">
        <v>150441</v>
      </c>
      <c r="D28">
        <v>48567</v>
      </c>
      <c r="E28">
        <v>97782</v>
      </c>
      <c r="F28">
        <v>182569</v>
      </c>
      <c r="G28">
        <v>56623</v>
      </c>
      <c r="H28">
        <v>122856</v>
      </c>
      <c r="I28">
        <v>129836</v>
      </c>
      <c r="J28">
        <v>43998</v>
      </c>
      <c r="K28">
        <v>85838</v>
      </c>
      <c r="L28">
        <v>131878</v>
      </c>
      <c r="M28">
        <v>53647</v>
      </c>
      <c r="N28">
        <v>78231</v>
      </c>
      <c r="O28">
        <v>131943</v>
      </c>
      <c r="P28">
        <v>45226</v>
      </c>
      <c r="Q28">
        <v>82599</v>
      </c>
      <c r="R28">
        <v>162366</v>
      </c>
      <c r="S28">
        <v>43325</v>
      </c>
      <c r="T28">
        <v>110265</v>
      </c>
      <c r="U28">
        <v>163761</v>
      </c>
      <c r="V28">
        <v>49750</v>
      </c>
      <c r="W28">
        <v>106127</v>
      </c>
      <c r="X28">
        <v>276154</v>
      </c>
      <c r="Y28">
        <v>257441</v>
      </c>
      <c r="Z28">
        <v>3965</v>
      </c>
      <c r="AA28">
        <v>9982</v>
      </c>
      <c r="AB28">
        <v>2325</v>
      </c>
      <c r="AC28">
        <v>2347</v>
      </c>
      <c r="AD28">
        <v>55</v>
      </c>
      <c r="AE28">
        <v>8544</v>
      </c>
      <c r="AF28">
        <v>1704</v>
      </c>
      <c r="AG28">
        <v>365</v>
      </c>
      <c r="AH28">
        <v>468</v>
      </c>
      <c r="AI28">
        <v>0</v>
      </c>
      <c r="AJ28">
        <v>360487</v>
      </c>
      <c r="AK28">
        <v>330350</v>
      </c>
      <c r="AL28">
        <v>6874</v>
      </c>
      <c r="AM28">
        <v>16507</v>
      </c>
      <c r="AN28">
        <v>4720</v>
      </c>
      <c r="AO28">
        <v>4087</v>
      </c>
      <c r="AP28">
        <v>234</v>
      </c>
      <c r="AQ28">
        <v>0</v>
      </c>
      <c r="AR28">
        <v>0</v>
      </c>
      <c r="AS28">
        <v>274549</v>
      </c>
      <c r="AT28">
        <v>256655</v>
      </c>
      <c r="AU28">
        <v>3872</v>
      </c>
      <c r="AV28">
        <v>9675</v>
      </c>
      <c r="AW28">
        <v>1983</v>
      </c>
      <c r="AX28">
        <v>2195</v>
      </c>
      <c r="AY28">
        <v>39</v>
      </c>
      <c r="AZ28">
        <v>8471</v>
      </c>
      <c r="BA28">
        <v>1486</v>
      </c>
      <c r="BB28">
        <v>363</v>
      </c>
      <c r="BC28">
        <v>392</v>
      </c>
      <c r="BD28">
        <v>0</v>
      </c>
      <c r="BE28">
        <v>359075</v>
      </c>
      <c r="BF28">
        <v>330057</v>
      </c>
      <c r="BG28">
        <v>6538</v>
      </c>
      <c r="BH28">
        <v>16115</v>
      </c>
      <c r="BI28">
        <v>4249</v>
      </c>
      <c r="BJ28">
        <v>3755</v>
      </c>
      <c r="BK28">
        <v>165</v>
      </c>
      <c r="BL28">
        <v>11197</v>
      </c>
      <c r="BM28">
        <v>2773</v>
      </c>
      <c r="BN28">
        <v>360</v>
      </c>
      <c r="BO28">
        <v>449</v>
      </c>
      <c r="BP28">
        <v>7643</v>
      </c>
      <c r="BQ28">
        <v>354866</v>
      </c>
      <c r="BR28">
        <v>330959</v>
      </c>
      <c r="BS28">
        <v>5215</v>
      </c>
      <c r="BT28">
        <v>13294</v>
      </c>
      <c r="BU28">
        <v>3001</v>
      </c>
      <c r="BV28">
        <v>2731</v>
      </c>
      <c r="BW28">
        <v>268</v>
      </c>
      <c r="BX28">
        <v>0</v>
      </c>
      <c r="BY28">
        <v>0</v>
      </c>
      <c r="BZ28">
        <v>269183</v>
      </c>
      <c r="CA28">
        <v>253643</v>
      </c>
      <c r="CB28">
        <v>3102</v>
      </c>
      <c r="CC28">
        <v>8584</v>
      </c>
      <c r="CD28">
        <v>2023</v>
      </c>
      <c r="CE28">
        <v>1941</v>
      </c>
      <c r="CF28">
        <v>150</v>
      </c>
      <c r="CG28">
        <v>0</v>
      </c>
      <c r="CH28">
        <v>0</v>
      </c>
      <c r="CI28">
        <v>283775</v>
      </c>
      <c r="CJ28">
        <v>254443</v>
      </c>
      <c r="CK28">
        <v>4983</v>
      </c>
      <c r="CL28">
        <v>9541</v>
      </c>
      <c r="CM28">
        <v>4356</v>
      </c>
      <c r="CN28">
        <v>561</v>
      </c>
      <c r="CO28">
        <v>76</v>
      </c>
      <c r="CP28">
        <v>864</v>
      </c>
      <c r="CQ28">
        <v>8951</v>
      </c>
      <c r="CR28">
        <v>366197</v>
      </c>
      <c r="CS28">
        <v>323008</v>
      </c>
      <c r="CT28">
        <v>8034</v>
      </c>
      <c r="CU28">
        <v>17288</v>
      </c>
      <c r="CV28">
        <v>7586</v>
      </c>
      <c r="CW28">
        <v>8205</v>
      </c>
      <c r="CX28">
        <v>412</v>
      </c>
      <c r="CY28">
        <v>283775</v>
      </c>
      <c r="CZ28">
        <v>254443</v>
      </c>
      <c r="DA28">
        <v>4983</v>
      </c>
      <c r="DB28">
        <v>11440</v>
      </c>
      <c r="DC28">
        <v>5178</v>
      </c>
      <c r="DD28">
        <v>5872</v>
      </c>
      <c r="DE28">
        <v>276</v>
      </c>
    </row>
    <row r="29" spans="1:109" x14ac:dyDescent="0.25">
      <c r="A29">
        <v>27</v>
      </c>
      <c r="B29">
        <v>27</v>
      </c>
      <c r="C29">
        <v>130415</v>
      </c>
      <c r="D29">
        <v>39330</v>
      </c>
      <c r="E29">
        <v>87495</v>
      </c>
      <c r="F29">
        <v>156459</v>
      </c>
      <c r="G29">
        <v>42384</v>
      </c>
      <c r="H29">
        <v>111730</v>
      </c>
      <c r="I29">
        <v>112377</v>
      </c>
      <c r="J29">
        <v>38131</v>
      </c>
      <c r="K29">
        <v>74246</v>
      </c>
      <c r="L29">
        <v>113821</v>
      </c>
      <c r="M29">
        <v>44714</v>
      </c>
      <c r="N29">
        <v>69107</v>
      </c>
      <c r="O29">
        <v>114164</v>
      </c>
      <c r="P29">
        <v>36906</v>
      </c>
      <c r="Q29">
        <v>73235</v>
      </c>
      <c r="R29">
        <v>141880</v>
      </c>
      <c r="S29">
        <v>35613</v>
      </c>
      <c r="T29">
        <v>98159</v>
      </c>
      <c r="U29">
        <v>143925</v>
      </c>
      <c r="V29">
        <v>39582</v>
      </c>
      <c r="W29">
        <v>97501</v>
      </c>
      <c r="X29">
        <v>258847</v>
      </c>
      <c r="Y29">
        <v>249726</v>
      </c>
      <c r="Z29">
        <v>2732</v>
      </c>
      <c r="AA29">
        <v>3604</v>
      </c>
      <c r="AB29">
        <v>1187</v>
      </c>
      <c r="AC29">
        <v>1433</v>
      </c>
      <c r="AD29">
        <v>10</v>
      </c>
      <c r="AE29">
        <v>2500</v>
      </c>
      <c r="AF29">
        <v>826</v>
      </c>
      <c r="AG29">
        <v>445</v>
      </c>
      <c r="AH29">
        <v>170</v>
      </c>
      <c r="AI29">
        <v>0</v>
      </c>
      <c r="AJ29">
        <v>344999</v>
      </c>
      <c r="AK29">
        <v>328349</v>
      </c>
      <c r="AL29">
        <v>6229</v>
      </c>
      <c r="AM29">
        <v>6416</v>
      </c>
      <c r="AN29">
        <v>2601</v>
      </c>
      <c r="AO29">
        <v>2030</v>
      </c>
      <c r="AP29">
        <v>117</v>
      </c>
      <c r="AQ29">
        <v>0</v>
      </c>
      <c r="AR29">
        <v>0</v>
      </c>
      <c r="AS29">
        <v>258833</v>
      </c>
      <c r="AT29">
        <v>249859</v>
      </c>
      <c r="AU29">
        <v>2564</v>
      </c>
      <c r="AV29">
        <v>3739</v>
      </c>
      <c r="AW29">
        <v>1271</v>
      </c>
      <c r="AX29">
        <v>1220</v>
      </c>
      <c r="AY29">
        <v>4</v>
      </c>
      <c r="AZ29">
        <v>2656</v>
      </c>
      <c r="BA29">
        <v>852</v>
      </c>
      <c r="BB29">
        <v>440</v>
      </c>
      <c r="BC29">
        <v>205</v>
      </c>
      <c r="BD29">
        <v>0</v>
      </c>
      <c r="BE29">
        <v>345668</v>
      </c>
      <c r="BF29">
        <v>328810</v>
      </c>
      <c r="BG29">
        <v>6083</v>
      </c>
      <c r="BH29">
        <v>6558</v>
      </c>
      <c r="BI29">
        <v>2827</v>
      </c>
      <c r="BJ29">
        <v>2028</v>
      </c>
      <c r="BK29">
        <v>179</v>
      </c>
      <c r="BL29">
        <v>3465</v>
      </c>
      <c r="BM29">
        <v>1876</v>
      </c>
      <c r="BN29">
        <v>629</v>
      </c>
      <c r="BO29">
        <v>184</v>
      </c>
      <c r="BP29">
        <v>4607</v>
      </c>
      <c r="BQ29">
        <v>345269</v>
      </c>
      <c r="BR29">
        <v>331380</v>
      </c>
      <c r="BS29">
        <v>4570</v>
      </c>
      <c r="BT29">
        <v>5406</v>
      </c>
      <c r="BU29">
        <v>1971</v>
      </c>
      <c r="BV29">
        <v>2141</v>
      </c>
      <c r="BW29">
        <v>361</v>
      </c>
      <c r="BX29">
        <v>0</v>
      </c>
      <c r="BY29">
        <v>0</v>
      </c>
      <c r="BZ29">
        <v>257581</v>
      </c>
      <c r="CA29">
        <v>248925</v>
      </c>
      <c r="CB29">
        <v>2792</v>
      </c>
      <c r="CC29">
        <v>3054</v>
      </c>
      <c r="CD29">
        <v>1319</v>
      </c>
      <c r="CE29">
        <v>1567</v>
      </c>
      <c r="CF29">
        <v>261</v>
      </c>
      <c r="CG29">
        <v>0</v>
      </c>
      <c r="CH29">
        <v>0</v>
      </c>
      <c r="CI29">
        <v>262111</v>
      </c>
      <c r="CJ29">
        <v>245689</v>
      </c>
      <c r="CK29">
        <v>4823</v>
      </c>
      <c r="CL29">
        <v>2630</v>
      </c>
      <c r="CM29">
        <v>1233</v>
      </c>
      <c r="CN29">
        <v>399</v>
      </c>
      <c r="CO29">
        <v>64</v>
      </c>
      <c r="CP29">
        <v>379</v>
      </c>
      <c r="CQ29">
        <v>6894</v>
      </c>
      <c r="CR29">
        <v>345405</v>
      </c>
      <c r="CS29">
        <v>320331</v>
      </c>
      <c r="CT29">
        <v>8148</v>
      </c>
      <c r="CU29">
        <v>6556</v>
      </c>
      <c r="CV29">
        <v>2539</v>
      </c>
      <c r="CW29">
        <v>6847</v>
      </c>
      <c r="CX29">
        <v>307</v>
      </c>
      <c r="CY29">
        <v>262111</v>
      </c>
      <c r="CZ29">
        <v>245689</v>
      </c>
      <c r="DA29">
        <v>4823</v>
      </c>
      <c r="DB29">
        <v>3855</v>
      </c>
      <c r="DC29">
        <v>1735</v>
      </c>
      <c r="DD29">
        <v>4955</v>
      </c>
      <c r="DE29">
        <v>200</v>
      </c>
    </row>
    <row r="30" spans="1:109" x14ac:dyDescent="0.25">
      <c r="A30">
        <v>28</v>
      </c>
      <c r="B30">
        <v>28</v>
      </c>
      <c r="C30">
        <v>171316</v>
      </c>
      <c r="D30">
        <v>88372</v>
      </c>
      <c r="E30">
        <v>78905</v>
      </c>
      <c r="F30">
        <v>204033</v>
      </c>
      <c r="G30">
        <v>107867</v>
      </c>
      <c r="H30">
        <v>93391</v>
      </c>
      <c r="I30">
        <v>151628</v>
      </c>
      <c r="J30">
        <v>83045</v>
      </c>
      <c r="K30">
        <v>68583</v>
      </c>
      <c r="L30">
        <v>155349</v>
      </c>
      <c r="M30">
        <v>91372</v>
      </c>
      <c r="N30">
        <v>63977</v>
      </c>
      <c r="O30">
        <v>154973</v>
      </c>
      <c r="P30">
        <v>82366</v>
      </c>
      <c r="Q30">
        <v>68370</v>
      </c>
      <c r="R30">
        <v>178507</v>
      </c>
      <c r="S30">
        <v>74401</v>
      </c>
      <c r="T30">
        <v>94769</v>
      </c>
      <c r="U30">
        <v>183461</v>
      </c>
      <c r="V30">
        <v>91161</v>
      </c>
      <c r="W30">
        <v>84296</v>
      </c>
      <c r="X30">
        <v>277926</v>
      </c>
      <c r="Y30">
        <v>239502</v>
      </c>
      <c r="Z30">
        <v>4029</v>
      </c>
      <c r="AA30">
        <v>27003</v>
      </c>
      <c r="AB30">
        <v>5699</v>
      </c>
      <c r="AC30">
        <v>1433</v>
      </c>
      <c r="AD30">
        <v>15</v>
      </c>
      <c r="AE30">
        <v>25083</v>
      </c>
      <c r="AF30">
        <v>4995</v>
      </c>
      <c r="AG30">
        <v>449</v>
      </c>
      <c r="AH30">
        <v>299</v>
      </c>
      <c r="AI30">
        <v>0</v>
      </c>
      <c r="AJ30">
        <v>363997</v>
      </c>
      <c r="AK30">
        <v>296940</v>
      </c>
      <c r="AL30">
        <v>7975</v>
      </c>
      <c r="AM30">
        <v>40274</v>
      </c>
      <c r="AN30">
        <v>17204</v>
      </c>
      <c r="AO30">
        <v>2273</v>
      </c>
      <c r="AP30">
        <v>201</v>
      </c>
      <c r="AQ30">
        <v>0</v>
      </c>
      <c r="AR30">
        <v>0</v>
      </c>
      <c r="AS30">
        <v>277291</v>
      </c>
      <c r="AT30">
        <v>240403</v>
      </c>
      <c r="AU30">
        <v>4276</v>
      </c>
      <c r="AV30">
        <v>25873</v>
      </c>
      <c r="AW30">
        <v>5107</v>
      </c>
      <c r="AX30">
        <v>1530</v>
      </c>
      <c r="AY30">
        <v>19</v>
      </c>
      <c r="AZ30">
        <v>24238</v>
      </c>
      <c r="BA30">
        <v>4481</v>
      </c>
      <c r="BB30">
        <v>569</v>
      </c>
      <c r="BC30">
        <v>212</v>
      </c>
      <c r="BD30">
        <v>0</v>
      </c>
      <c r="BE30">
        <v>363527</v>
      </c>
      <c r="BF30">
        <v>298517</v>
      </c>
      <c r="BG30">
        <v>8203</v>
      </c>
      <c r="BH30">
        <v>38686</v>
      </c>
      <c r="BI30">
        <v>16292</v>
      </c>
      <c r="BJ30">
        <v>2333</v>
      </c>
      <c r="BK30">
        <v>174</v>
      </c>
      <c r="BL30">
        <v>32861</v>
      </c>
      <c r="BM30">
        <v>14061</v>
      </c>
      <c r="BN30">
        <v>666</v>
      </c>
      <c r="BO30">
        <v>609</v>
      </c>
      <c r="BP30">
        <v>8573</v>
      </c>
      <c r="BQ30">
        <v>357069</v>
      </c>
      <c r="BR30">
        <v>305333</v>
      </c>
      <c r="BS30">
        <v>5658</v>
      </c>
      <c r="BT30">
        <v>34282</v>
      </c>
      <c r="BU30">
        <v>10466</v>
      </c>
      <c r="BV30">
        <v>2332</v>
      </c>
      <c r="BW30">
        <v>225</v>
      </c>
      <c r="BX30">
        <v>0</v>
      </c>
      <c r="BY30">
        <v>0</v>
      </c>
      <c r="BZ30">
        <v>275666</v>
      </c>
      <c r="CA30">
        <v>241164</v>
      </c>
      <c r="CB30">
        <v>3499</v>
      </c>
      <c r="CC30">
        <v>22822</v>
      </c>
      <c r="CD30">
        <v>7054</v>
      </c>
      <c r="CE30">
        <v>1640</v>
      </c>
      <c r="CF30">
        <v>123</v>
      </c>
      <c r="CG30">
        <v>0</v>
      </c>
      <c r="CH30">
        <v>0</v>
      </c>
      <c r="CI30">
        <v>290640</v>
      </c>
      <c r="CJ30">
        <v>235115</v>
      </c>
      <c r="CK30">
        <v>5624</v>
      </c>
      <c r="CL30">
        <v>25345</v>
      </c>
      <c r="CM30">
        <v>13742</v>
      </c>
      <c r="CN30">
        <v>373</v>
      </c>
      <c r="CO30">
        <v>68</v>
      </c>
      <c r="CP30">
        <v>806</v>
      </c>
      <c r="CQ30">
        <v>9567</v>
      </c>
      <c r="CR30">
        <v>365590</v>
      </c>
      <c r="CS30">
        <v>286119</v>
      </c>
      <c r="CT30">
        <v>8810</v>
      </c>
      <c r="CU30">
        <v>40255</v>
      </c>
      <c r="CV30">
        <v>22138</v>
      </c>
      <c r="CW30">
        <v>6471</v>
      </c>
      <c r="CX30">
        <v>366</v>
      </c>
      <c r="CY30">
        <v>290640</v>
      </c>
      <c r="CZ30">
        <v>235115</v>
      </c>
      <c r="DA30">
        <v>5624</v>
      </c>
      <c r="DB30">
        <v>28268</v>
      </c>
      <c r="DC30">
        <v>15219</v>
      </c>
      <c r="DD30">
        <v>4758</v>
      </c>
      <c r="DE30">
        <v>234</v>
      </c>
    </row>
    <row r="31" spans="1:109" x14ac:dyDescent="0.25">
      <c r="A31">
        <v>29</v>
      </c>
      <c r="B31">
        <v>29</v>
      </c>
      <c r="C31">
        <v>152169</v>
      </c>
      <c r="D31">
        <v>62280</v>
      </c>
      <c r="E31">
        <v>85734</v>
      </c>
      <c r="F31">
        <v>181617</v>
      </c>
      <c r="G31">
        <v>72299</v>
      </c>
      <c r="H31">
        <v>106618</v>
      </c>
      <c r="I31">
        <v>131888</v>
      </c>
      <c r="J31">
        <v>58606</v>
      </c>
      <c r="K31">
        <v>73282</v>
      </c>
      <c r="L31">
        <v>133371</v>
      </c>
      <c r="M31">
        <v>65391</v>
      </c>
      <c r="N31">
        <v>67980</v>
      </c>
      <c r="O31">
        <v>134004</v>
      </c>
      <c r="P31">
        <v>57239</v>
      </c>
      <c r="Q31">
        <v>72290</v>
      </c>
      <c r="R31">
        <v>164901</v>
      </c>
      <c r="S31">
        <v>55526</v>
      </c>
      <c r="T31">
        <v>99802</v>
      </c>
      <c r="U31">
        <v>167067</v>
      </c>
      <c r="V31">
        <v>64864</v>
      </c>
      <c r="W31">
        <v>94424</v>
      </c>
      <c r="X31">
        <v>271822</v>
      </c>
      <c r="Y31">
        <v>243121</v>
      </c>
      <c r="Z31">
        <v>3389</v>
      </c>
      <c r="AA31">
        <v>20819</v>
      </c>
      <c r="AB31">
        <v>2234</v>
      </c>
      <c r="AC31">
        <v>1922</v>
      </c>
      <c r="AD31">
        <v>20</v>
      </c>
      <c r="AE31">
        <v>18308</v>
      </c>
      <c r="AF31">
        <v>1827</v>
      </c>
      <c r="AG31">
        <v>310</v>
      </c>
      <c r="AH31">
        <v>485</v>
      </c>
      <c r="AI31">
        <v>0</v>
      </c>
      <c r="AJ31">
        <v>350502</v>
      </c>
      <c r="AK31">
        <v>303017</v>
      </c>
      <c r="AL31">
        <v>7393</v>
      </c>
      <c r="AM31">
        <v>33385</v>
      </c>
      <c r="AN31">
        <v>4497</v>
      </c>
      <c r="AO31">
        <v>3266</v>
      </c>
      <c r="AP31">
        <v>44</v>
      </c>
      <c r="AQ31">
        <v>0</v>
      </c>
      <c r="AR31">
        <v>0</v>
      </c>
      <c r="AS31">
        <v>272178</v>
      </c>
      <c r="AT31">
        <v>243751</v>
      </c>
      <c r="AU31">
        <v>3226</v>
      </c>
      <c r="AV31">
        <v>20890</v>
      </c>
      <c r="AW31">
        <v>2134</v>
      </c>
      <c r="AX31">
        <v>1772</v>
      </c>
      <c r="AY31">
        <v>50</v>
      </c>
      <c r="AZ31">
        <v>18559</v>
      </c>
      <c r="BA31">
        <v>1702</v>
      </c>
      <c r="BB31">
        <v>370</v>
      </c>
      <c r="BC31">
        <v>376</v>
      </c>
      <c r="BD31">
        <v>0</v>
      </c>
      <c r="BE31">
        <v>351491</v>
      </c>
      <c r="BF31">
        <v>304399</v>
      </c>
      <c r="BG31">
        <v>7097</v>
      </c>
      <c r="BH31">
        <v>33325</v>
      </c>
      <c r="BI31">
        <v>4308</v>
      </c>
      <c r="BJ31">
        <v>2863</v>
      </c>
      <c r="BK31">
        <v>100</v>
      </c>
      <c r="BL31">
        <v>25574</v>
      </c>
      <c r="BM31">
        <v>3052</v>
      </c>
      <c r="BN31">
        <v>451</v>
      </c>
      <c r="BO31">
        <v>788</v>
      </c>
      <c r="BP31">
        <v>10069</v>
      </c>
      <c r="BQ31">
        <v>353086</v>
      </c>
      <c r="BR31">
        <v>310664</v>
      </c>
      <c r="BS31">
        <v>5546</v>
      </c>
      <c r="BT31">
        <v>31086</v>
      </c>
      <c r="BU31">
        <v>3538</v>
      </c>
      <c r="BV31">
        <v>3073</v>
      </c>
      <c r="BW31">
        <v>227</v>
      </c>
      <c r="BX31">
        <v>0</v>
      </c>
      <c r="BY31">
        <v>0</v>
      </c>
      <c r="BZ31">
        <v>272047</v>
      </c>
      <c r="CA31">
        <v>245067</v>
      </c>
      <c r="CB31">
        <v>3407</v>
      </c>
      <c r="CC31">
        <v>19554</v>
      </c>
      <c r="CD31">
        <v>2343</v>
      </c>
      <c r="CE31">
        <v>2151</v>
      </c>
      <c r="CF31">
        <v>146</v>
      </c>
      <c r="CG31">
        <v>0</v>
      </c>
      <c r="CH31">
        <v>0</v>
      </c>
      <c r="CI31">
        <v>277640</v>
      </c>
      <c r="CJ31">
        <v>237718</v>
      </c>
      <c r="CK31">
        <v>6279</v>
      </c>
      <c r="CL31">
        <v>19218</v>
      </c>
      <c r="CM31">
        <v>2408</v>
      </c>
      <c r="CN31">
        <v>564</v>
      </c>
      <c r="CO31">
        <v>63</v>
      </c>
      <c r="CP31">
        <v>915</v>
      </c>
      <c r="CQ31">
        <v>10475</v>
      </c>
      <c r="CR31">
        <v>353098</v>
      </c>
      <c r="CS31">
        <v>293107</v>
      </c>
      <c r="CT31">
        <v>9984</v>
      </c>
      <c r="CU31">
        <v>35216</v>
      </c>
      <c r="CV31">
        <v>4803</v>
      </c>
      <c r="CW31">
        <v>8305</v>
      </c>
      <c r="CX31">
        <v>354</v>
      </c>
      <c r="CY31">
        <v>277640</v>
      </c>
      <c r="CZ31">
        <v>237718</v>
      </c>
      <c r="DA31">
        <v>6279</v>
      </c>
      <c r="DB31">
        <v>22743</v>
      </c>
      <c r="DC31">
        <v>3301</v>
      </c>
      <c r="DD31">
        <v>5949</v>
      </c>
      <c r="DE31">
        <v>213</v>
      </c>
    </row>
    <row r="32" spans="1:109" x14ac:dyDescent="0.25">
      <c r="A32">
        <v>30</v>
      </c>
      <c r="B32">
        <v>30</v>
      </c>
      <c r="C32">
        <v>145697</v>
      </c>
      <c r="D32">
        <v>47079</v>
      </c>
      <c r="E32">
        <v>95160</v>
      </c>
      <c r="F32">
        <v>174484</v>
      </c>
      <c r="G32">
        <v>48678</v>
      </c>
      <c r="H32">
        <v>123484</v>
      </c>
      <c r="I32">
        <v>125011</v>
      </c>
      <c r="J32">
        <v>45295</v>
      </c>
      <c r="K32">
        <v>79716</v>
      </c>
      <c r="L32">
        <v>126476</v>
      </c>
      <c r="M32">
        <v>54887</v>
      </c>
      <c r="N32">
        <v>71589</v>
      </c>
      <c r="O32">
        <v>127059</v>
      </c>
      <c r="P32">
        <v>42450</v>
      </c>
      <c r="Q32">
        <v>80933</v>
      </c>
      <c r="R32">
        <v>159457</v>
      </c>
      <c r="S32">
        <v>46345</v>
      </c>
      <c r="T32">
        <v>105147</v>
      </c>
      <c r="U32">
        <v>162581</v>
      </c>
      <c r="V32">
        <v>45841</v>
      </c>
      <c r="W32">
        <v>109915</v>
      </c>
      <c r="X32">
        <v>283005</v>
      </c>
      <c r="Y32">
        <v>265559</v>
      </c>
      <c r="Z32">
        <v>2445</v>
      </c>
      <c r="AA32">
        <v>11481</v>
      </c>
      <c r="AB32">
        <v>1231</v>
      </c>
      <c r="AC32">
        <v>1963</v>
      </c>
      <c r="AD32">
        <v>35</v>
      </c>
      <c r="AE32">
        <v>9545</v>
      </c>
      <c r="AF32">
        <v>812</v>
      </c>
      <c r="AG32">
        <v>669</v>
      </c>
      <c r="AH32">
        <v>409</v>
      </c>
      <c r="AI32">
        <v>0</v>
      </c>
      <c r="AJ32">
        <v>358129</v>
      </c>
      <c r="AK32">
        <v>331499</v>
      </c>
      <c r="AL32">
        <v>4131</v>
      </c>
      <c r="AM32">
        <v>17444</v>
      </c>
      <c r="AN32">
        <v>2697</v>
      </c>
      <c r="AO32">
        <v>2855</v>
      </c>
      <c r="AP32">
        <v>392</v>
      </c>
      <c r="AQ32">
        <v>0</v>
      </c>
      <c r="AR32">
        <v>0</v>
      </c>
      <c r="AS32">
        <v>283921</v>
      </c>
      <c r="AT32">
        <v>266637</v>
      </c>
      <c r="AU32">
        <v>2386</v>
      </c>
      <c r="AV32">
        <v>11483</v>
      </c>
      <c r="AW32">
        <v>1215</v>
      </c>
      <c r="AX32">
        <v>2015</v>
      </c>
      <c r="AY32">
        <v>20</v>
      </c>
      <c r="AZ32">
        <v>9626</v>
      </c>
      <c r="BA32">
        <v>834</v>
      </c>
      <c r="BB32">
        <v>629</v>
      </c>
      <c r="BC32">
        <v>353</v>
      </c>
      <c r="BD32">
        <v>0</v>
      </c>
      <c r="BE32">
        <v>359721</v>
      </c>
      <c r="BF32">
        <v>333561</v>
      </c>
      <c r="BG32">
        <v>3924</v>
      </c>
      <c r="BH32">
        <v>17233</v>
      </c>
      <c r="BI32">
        <v>2565</v>
      </c>
      <c r="BJ32">
        <v>2976</v>
      </c>
      <c r="BK32">
        <v>272</v>
      </c>
      <c r="BL32">
        <v>11522</v>
      </c>
      <c r="BM32">
        <v>1530</v>
      </c>
      <c r="BN32">
        <v>769</v>
      </c>
      <c r="BO32">
        <v>594</v>
      </c>
      <c r="BP32">
        <v>7795</v>
      </c>
      <c r="BQ32">
        <v>367474</v>
      </c>
      <c r="BR32">
        <v>344161</v>
      </c>
      <c r="BS32">
        <v>2836</v>
      </c>
      <c r="BT32">
        <v>16075</v>
      </c>
      <c r="BU32">
        <v>2026</v>
      </c>
      <c r="BV32">
        <v>3089</v>
      </c>
      <c r="BW32">
        <v>209</v>
      </c>
      <c r="BX32">
        <v>0</v>
      </c>
      <c r="BY32">
        <v>0</v>
      </c>
      <c r="BZ32">
        <v>287515</v>
      </c>
      <c r="CA32">
        <v>271813</v>
      </c>
      <c r="CB32">
        <v>1764</v>
      </c>
      <c r="CC32">
        <v>10671</v>
      </c>
      <c r="CD32">
        <v>1382</v>
      </c>
      <c r="CE32">
        <v>2266</v>
      </c>
      <c r="CF32">
        <v>127</v>
      </c>
      <c r="CG32">
        <v>0</v>
      </c>
      <c r="CH32">
        <v>0</v>
      </c>
      <c r="CI32">
        <v>280568</v>
      </c>
      <c r="CJ32">
        <v>257155</v>
      </c>
      <c r="CK32">
        <v>2862</v>
      </c>
      <c r="CL32">
        <v>8797</v>
      </c>
      <c r="CM32">
        <v>1176</v>
      </c>
      <c r="CN32">
        <v>523</v>
      </c>
      <c r="CO32">
        <v>54</v>
      </c>
      <c r="CP32">
        <v>661</v>
      </c>
      <c r="CQ32">
        <v>9340</v>
      </c>
      <c r="CR32">
        <v>353266</v>
      </c>
      <c r="CS32">
        <v>319741</v>
      </c>
      <c r="CT32">
        <v>4489</v>
      </c>
      <c r="CU32">
        <v>17106</v>
      </c>
      <c r="CV32">
        <v>2571</v>
      </c>
      <c r="CW32">
        <v>7445</v>
      </c>
      <c r="CX32">
        <v>299</v>
      </c>
      <c r="CY32">
        <v>280568</v>
      </c>
      <c r="CZ32">
        <v>257155</v>
      </c>
      <c r="DA32">
        <v>2862</v>
      </c>
      <c r="DB32">
        <v>11530</v>
      </c>
      <c r="DC32">
        <v>1794</v>
      </c>
      <c r="DD32">
        <v>5552</v>
      </c>
      <c r="DE32">
        <v>194</v>
      </c>
    </row>
    <row r="33" spans="1:109" x14ac:dyDescent="0.25">
      <c r="A33">
        <v>31</v>
      </c>
      <c r="B33">
        <v>31</v>
      </c>
      <c r="C33">
        <v>147324</v>
      </c>
      <c r="D33">
        <v>42715</v>
      </c>
      <c r="E33">
        <v>100176</v>
      </c>
      <c r="F33">
        <v>175767</v>
      </c>
      <c r="G33">
        <v>49054</v>
      </c>
      <c r="H33">
        <v>123770</v>
      </c>
      <c r="I33">
        <v>126285</v>
      </c>
      <c r="J33">
        <v>39404</v>
      </c>
      <c r="K33">
        <v>86881</v>
      </c>
      <c r="L33">
        <v>127636</v>
      </c>
      <c r="M33">
        <v>51078</v>
      </c>
      <c r="N33">
        <v>76558</v>
      </c>
      <c r="O33">
        <v>128403</v>
      </c>
      <c r="P33">
        <v>38171</v>
      </c>
      <c r="Q33">
        <v>85989</v>
      </c>
      <c r="R33">
        <v>161372</v>
      </c>
      <c r="S33">
        <v>36517</v>
      </c>
      <c r="T33">
        <v>116723</v>
      </c>
      <c r="U33">
        <v>163979</v>
      </c>
      <c r="V33">
        <v>44033</v>
      </c>
      <c r="W33">
        <v>111116</v>
      </c>
      <c r="X33">
        <v>272918</v>
      </c>
      <c r="Y33">
        <v>247264</v>
      </c>
      <c r="Z33">
        <v>9299</v>
      </c>
      <c r="AA33">
        <v>13170</v>
      </c>
      <c r="AB33">
        <v>1583</v>
      </c>
      <c r="AC33">
        <v>1574</v>
      </c>
      <c r="AD33">
        <v>4</v>
      </c>
      <c r="AE33">
        <v>11657</v>
      </c>
      <c r="AF33">
        <v>1230</v>
      </c>
      <c r="AG33">
        <v>322</v>
      </c>
      <c r="AH33">
        <v>303</v>
      </c>
      <c r="AI33">
        <v>0</v>
      </c>
      <c r="AJ33">
        <v>360484</v>
      </c>
      <c r="AK33">
        <v>315970</v>
      </c>
      <c r="AL33">
        <v>17163</v>
      </c>
      <c r="AM33">
        <v>21739</v>
      </c>
      <c r="AN33">
        <v>4347</v>
      </c>
      <c r="AO33">
        <v>2725</v>
      </c>
      <c r="AP33">
        <v>128</v>
      </c>
      <c r="AQ33">
        <v>0</v>
      </c>
      <c r="AR33">
        <v>0</v>
      </c>
      <c r="AS33">
        <v>273172</v>
      </c>
      <c r="AT33">
        <v>247790</v>
      </c>
      <c r="AU33">
        <v>8831</v>
      </c>
      <c r="AV33">
        <v>13003</v>
      </c>
      <c r="AW33">
        <v>1795</v>
      </c>
      <c r="AX33">
        <v>1697</v>
      </c>
      <c r="AY33">
        <v>4</v>
      </c>
      <c r="AZ33">
        <v>11606</v>
      </c>
      <c r="BA33">
        <v>1395</v>
      </c>
      <c r="BB33">
        <v>429</v>
      </c>
      <c r="BC33">
        <v>247</v>
      </c>
      <c r="BD33">
        <v>0</v>
      </c>
      <c r="BE33">
        <v>361415</v>
      </c>
      <c r="BF33">
        <v>317616</v>
      </c>
      <c r="BG33">
        <v>16642</v>
      </c>
      <c r="BH33">
        <v>21429</v>
      </c>
      <c r="BI33">
        <v>4324</v>
      </c>
      <c r="BJ33">
        <v>2587</v>
      </c>
      <c r="BK33">
        <v>109</v>
      </c>
      <c r="BL33">
        <v>15724</v>
      </c>
      <c r="BM33">
        <v>3222</v>
      </c>
      <c r="BN33">
        <v>477</v>
      </c>
      <c r="BO33">
        <v>610</v>
      </c>
      <c r="BP33">
        <v>7124</v>
      </c>
      <c r="BQ33">
        <v>366670</v>
      </c>
      <c r="BR33">
        <v>327429</v>
      </c>
      <c r="BS33">
        <v>14278</v>
      </c>
      <c r="BT33">
        <v>19890</v>
      </c>
      <c r="BU33">
        <v>3703</v>
      </c>
      <c r="BV33">
        <v>2372</v>
      </c>
      <c r="BW33">
        <v>208</v>
      </c>
      <c r="BX33">
        <v>0</v>
      </c>
      <c r="BY33">
        <v>0</v>
      </c>
      <c r="BZ33">
        <v>277445</v>
      </c>
      <c r="CA33">
        <v>252863</v>
      </c>
      <c r="CB33">
        <v>8381</v>
      </c>
      <c r="CC33">
        <v>12368</v>
      </c>
      <c r="CD33">
        <v>2560</v>
      </c>
      <c r="CE33">
        <v>1690</v>
      </c>
      <c r="CF33">
        <v>147</v>
      </c>
      <c r="CG33">
        <v>0</v>
      </c>
      <c r="CH33">
        <v>0</v>
      </c>
      <c r="CI33">
        <v>276337</v>
      </c>
      <c r="CJ33">
        <v>242239</v>
      </c>
      <c r="CK33">
        <v>10973</v>
      </c>
      <c r="CL33">
        <v>11926</v>
      </c>
      <c r="CM33">
        <v>2395</v>
      </c>
      <c r="CN33">
        <v>477</v>
      </c>
      <c r="CO33">
        <v>94</v>
      </c>
      <c r="CP33">
        <v>688</v>
      </c>
      <c r="CQ33">
        <v>7545</v>
      </c>
      <c r="CR33">
        <v>358333</v>
      </c>
      <c r="CS33">
        <v>306441</v>
      </c>
      <c r="CT33">
        <v>17637</v>
      </c>
      <c r="CU33">
        <v>22424</v>
      </c>
      <c r="CV33">
        <v>4551</v>
      </c>
      <c r="CW33">
        <v>6496</v>
      </c>
      <c r="CX33">
        <v>388</v>
      </c>
      <c r="CY33">
        <v>276337</v>
      </c>
      <c r="CZ33">
        <v>242239</v>
      </c>
      <c r="DA33">
        <v>10973</v>
      </c>
      <c r="DB33">
        <v>14332</v>
      </c>
      <c r="DC33">
        <v>3128</v>
      </c>
      <c r="DD33">
        <v>4634</v>
      </c>
      <c r="DE33">
        <v>256</v>
      </c>
    </row>
    <row r="34" spans="1:109" x14ac:dyDescent="0.25">
      <c r="A34">
        <v>32</v>
      </c>
      <c r="B34">
        <v>32</v>
      </c>
      <c r="C34">
        <v>157854</v>
      </c>
      <c r="D34">
        <v>68396</v>
      </c>
      <c r="E34">
        <v>85495</v>
      </c>
      <c r="F34">
        <v>187182</v>
      </c>
      <c r="G34">
        <v>76007</v>
      </c>
      <c r="H34">
        <v>108641</v>
      </c>
      <c r="I34">
        <v>136536</v>
      </c>
      <c r="J34">
        <v>63783</v>
      </c>
      <c r="K34">
        <v>72753</v>
      </c>
      <c r="L34">
        <v>138867</v>
      </c>
      <c r="M34">
        <v>73710</v>
      </c>
      <c r="N34">
        <v>65157</v>
      </c>
      <c r="O34">
        <v>138785</v>
      </c>
      <c r="P34">
        <v>63601</v>
      </c>
      <c r="Q34">
        <v>70734</v>
      </c>
      <c r="R34">
        <v>171570</v>
      </c>
      <c r="S34">
        <v>62520</v>
      </c>
      <c r="T34">
        <v>99352</v>
      </c>
      <c r="U34">
        <v>174335</v>
      </c>
      <c r="V34">
        <v>71154</v>
      </c>
      <c r="W34">
        <v>95766</v>
      </c>
      <c r="X34">
        <v>289780</v>
      </c>
      <c r="Y34">
        <v>263850</v>
      </c>
      <c r="Z34">
        <v>5247</v>
      </c>
      <c r="AA34">
        <v>17205</v>
      </c>
      <c r="AB34">
        <v>1446</v>
      </c>
      <c r="AC34">
        <v>1759</v>
      </c>
      <c r="AD34">
        <v>29</v>
      </c>
      <c r="AE34">
        <v>15890</v>
      </c>
      <c r="AF34">
        <v>1180</v>
      </c>
      <c r="AG34">
        <v>276</v>
      </c>
      <c r="AH34">
        <v>388</v>
      </c>
      <c r="AI34">
        <v>0</v>
      </c>
      <c r="AJ34">
        <v>371264</v>
      </c>
      <c r="AK34">
        <v>332117</v>
      </c>
      <c r="AL34">
        <v>9000</v>
      </c>
      <c r="AM34">
        <v>25978</v>
      </c>
      <c r="AN34">
        <v>2961</v>
      </c>
      <c r="AO34">
        <v>2522</v>
      </c>
      <c r="AP34">
        <v>448</v>
      </c>
      <c r="AQ34">
        <v>0</v>
      </c>
      <c r="AR34">
        <v>0</v>
      </c>
      <c r="AS34">
        <v>290515</v>
      </c>
      <c r="AT34">
        <v>264815</v>
      </c>
      <c r="AU34">
        <v>5023</v>
      </c>
      <c r="AV34">
        <v>17165</v>
      </c>
      <c r="AW34">
        <v>1544</v>
      </c>
      <c r="AX34">
        <v>1650</v>
      </c>
      <c r="AY34">
        <v>12</v>
      </c>
      <c r="AZ34">
        <v>15842</v>
      </c>
      <c r="BA34">
        <v>1313</v>
      </c>
      <c r="BB34">
        <v>366</v>
      </c>
      <c r="BC34">
        <v>252</v>
      </c>
      <c r="BD34">
        <v>0</v>
      </c>
      <c r="BE34">
        <v>373106</v>
      </c>
      <c r="BF34">
        <v>334210</v>
      </c>
      <c r="BG34">
        <v>8705</v>
      </c>
      <c r="BH34">
        <v>25961</v>
      </c>
      <c r="BI34">
        <v>2972</v>
      </c>
      <c r="BJ34">
        <v>2474</v>
      </c>
      <c r="BK34">
        <v>347</v>
      </c>
      <c r="BL34">
        <v>20570</v>
      </c>
      <c r="BM34">
        <v>1797</v>
      </c>
      <c r="BN34">
        <v>566</v>
      </c>
      <c r="BO34">
        <v>267</v>
      </c>
      <c r="BP34">
        <v>6929</v>
      </c>
      <c r="BQ34">
        <v>384559</v>
      </c>
      <c r="BR34">
        <v>347890</v>
      </c>
      <c r="BS34">
        <v>7017</v>
      </c>
      <c r="BT34">
        <v>25292</v>
      </c>
      <c r="BU34">
        <v>2618</v>
      </c>
      <c r="BV34">
        <v>2590</v>
      </c>
      <c r="BW34">
        <v>226</v>
      </c>
      <c r="BX34">
        <v>0</v>
      </c>
      <c r="BY34">
        <v>0</v>
      </c>
      <c r="BZ34">
        <v>295263</v>
      </c>
      <c r="CA34">
        <v>271273</v>
      </c>
      <c r="CB34">
        <v>4065</v>
      </c>
      <c r="CC34">
        <v>16715</v>
      </c>
      <c r="CD34">
        <v>1792</v>
      </c>
      <c r="CE34">
        <v>1818</v>
      </c>
      <c r="CF34">
        <v>135</v>
      </c>
      <c r="CG34">
        <v>0</v>
      </c>
      <c r="CH34">
        <v>0</v>
      </c>
      <c r="CI34">
        <v>294755</v>
      </c>
      <c r="CJ34">
        <v>259965</v>
      </c>
      <c r="CK34">
        <v>6188</v>
      </c>
      <c r="CL34">
        <v>16210</v>
      </c>
      <c r="CM34">
        <v>1518</v>
      </c>
      <c r="CN34">
        <v>367</v>
      </c>
      <c r="CO34">
        <v>45</v>
      </c>
      <c r="CP34">
        <v>640</v>
      </c>
      <c r="CQ34">
        <v>9822</v>
      </c>
      <c r="CR34">
        <v>372703</v>
      </c>
      <c r="CS34">
        <v>322305</v>
      </c>
      <c r="CT34">
        <v>9886</v>
      </c>
      <c r="CU34">
        <v>26928</v>
      </c>
      <c r="CV34">
        <v>3319</v>
      </c>
      <c r="CW34">
        <v>7492</v>
      </c>
      <c r="CX34">
        <v>338</v>
      </c>
      <c r="CY34">
        <v>294755</v>
      </c>
      <c r="CZ34">
        <v>259965</v>
      </c>
      <c r="DA34">
        <v>6188</v>
      </c>
      <c r="DB34">
        <v>18603</v>
      </c>
      <c r="DC34">
        <v>2358</v>
      </c>
      <c r="DD34">
        <v>5399</v>
      </c>
      <c r="DE34">
        <v>224</v>
      </c>
    </row>
    <row r="35" spans="1:109" x14ac:dyDescent="0.25">
      <c r="A35">
        <v>33</v>
      </c>
      <c r="B35">
        <v>33</v>
      </c>
      <c r="C35">
        <v>150569</v>
      </c>
      <c r="D35">
        <v>68396</v>
      </c>
      <c r="E35">
        <v>78695</v>
      </c>
      <c r="F35">
        <v>177030</v>
      </c>
      <c r="G35">
        <v>74605</v>
      </c>
      <c r="H35">
        <v>100108</v>
      </c>
      <c r="I35">
        <v>129695</v>
      </c>
      <c r="J35">
        <v>61521</v>
      </c>
      <c r="K35">
        <v>68174</v>
      </c>
      <c r="L35">
        <v>131835</v>
      </c>
      <c r="M35">
        <v>71724</v>
      </c>
      <c r="N35">
        <v>60111</v>
      </c>
      <c r="O35">
        <v>132093</v>
      </c>
      <c r="P35">
        <v>64075</v>
      </c>
      <c r="Q35">
        <v>64366</v>
      </c>
      <c r="R35">
        <v>164635</v>
      </c>
      <c r="S35">
        <v>65734</v>
      </c>
      <c r="T35">
        <v>90245</v>
      </c>
      <c r="U35">
        <v>168580</v>
      </c>
      <c r="V35">
        <v>73095</v>
      </c>
      <c r="W35">
        <v>89256</v>
      </c>
      <c r="X35">
        <v>280613</v>
      </c>
      <c r="Y35">
        <v>236249</v>
      </c>
      <c r="Z35">
        <v>10203</v>
      </c>
      <c r="AA35">
        <v>30390</v>
      </c>
      <c r="AB35">
        <v>1747</v>
      </c>
      <c r="AC35">
        <v>1572</v>
      </c>
      <c r="AD35">
        <v>8</v>
      </c>
      <c r="AE35">
        <v>28461</v>
      </c>
      <c r="AF35">
        <v>1266</v>
      </c>
      <c r="AG35">
        <v>571</v>
      </c>
      <c r="AH35">
        <v>649</v>
      </c>
      <c r="AI35">
        <v>0</v>
      </c>
      <c r="AJ35">
        <v>354982</v>
      </c>
      <c r="AK35">
        <v>290216</v>
      </c>
      <c r="AL35">
        <v>15974</v>
      </c>
      <c r="AM35">
        <v>45939</v>
      </c>
      <c r="AN35">
        <v>3932</v>
      </c>
      <c r="AO35">
        <v>2774</v>
      </c>
      <c r="AP35">
        <v>531</v>
      </c>
      <c r="AQ35">
        <v>0</v>
      </c>
      <c r="AR35">
        <v>0</v>
      </c>
      <c r="AS35">
        <v>281242</v>
      </c>
      <c r="AT35">
        <v>237668</v>
      </c>
      <c r="AU35">
        <v>9693</v>
      </c>
      <c r="AV35">
        <v>30182</v>
      </c>
      <c r="AW35">
        <v>1735</v>
      </c>
      <c r="AX35">
        <v>1558</v>
      </c>
      <c r="AY35">
        <v>12</v>
      </c>
      <c r="AZ35">
        <v>28469</v>
      </c>
      <c r="BA35">
        <v>1293</v>
      </c>
      <c r="BB35">
        <v>576</v>
      </c>
      <c r="BC35">
        <v>645</v>
      </c>
      <c r="BD35">
        <v>0</v>
      </c>
      <c r="BE35">
        <v>357051</v>
      </c>
      <c r="BF35">
        <v>292570</v>
      </c>
      <c r="BG35">
        <v>15678</v>
      </c>
      <c r="BH35">
        <v>45532</v>
      </c>
      <c r="BI35">
        <v>3746</v>
      </c>
      <c r="BJ35">
        <v>2924</v>
      </c>
      <c r="BK35">
        <v>414</v>
      </c>
      <c r="BL35">
        <v>37665</v>
      </c>
      <c r="BM35">
        <v>2190</v>
      </c>
      <c r="BN35">
        <v>657</v>
      </c>
      <c r="BO35">
        <v>222</v>
      </c>
      <c r="BP35">
        <v>8055</v>
      </c>
      <c r="BQ35">
        <v>369164</v>
      </c>
      <c r="BR35">
        <v>306389</v>
      </c>
      <c r="BS35">
        <v>12903</v>
      </c>
      <c r="BT35">
        <v>46547</v>
      </c>
      <c r="BU35">
        <v>3080</v>
      </c>
      <c r="BV35">
        <v>2698</v>
      </c>
      <c r="BW35">
        <v>262</v>
      </c>
      <c r="BX35">
        <v>0</v>
      </c>
      <c r="BY35">
        <v>0</v>
      </c>
      <c r="BZ35">
        <v>289295</v>
      </c>
      <c r="CA35">
        <v>246098</v>
      </c>
      <c r="CB35">
        <v>8626</v>
      </c>
      <c r="CC35">
        <v>31864</v>
      </c>
      <c r="CD35">
        <v>2146</v>
      </c>
      <c r="CE35">
        <v>1854</v>
      </c>
      <c r="CF35">
        <v>167</v>
      </c>
      <c r="CG35">
        <v>0</v>
      </c>
      <c r="CH35">
        <v>0</v>
      </c>
      <c r="CI35">
        <v>282244</v>
      </c>
      <c r="CJ35">
        <v>231441</v>
      </c>
      <c r="CK35">
        <v>10626</v>
      </c>
      <c r="CL35">
        <v>28708</v>
      </c>
      <c r="CM35">
        <v>1899</v>
      </c>
      <c r="CN35">
        <v>434</v>
      </c>
      <c r="CO35">
        <v>73</v>
      </c>
      <c r="CP35">
        <v>644</v>
      </c>
      <c r="CQ35">
        <v>8419</v>
      </c>
      <c r="CR35">
        <v>352246</v>
      </c>
      <c r="CS35">
        <v>279984</v>
      </c>
      <c r="CT35">
        <v>16377</v>
      </c>
      <c r="CU35">
        <v>45728</v>
      </c>
      <c r="CV35">
        <v>3815</v>
      </c>
      <c r="CW35">
        <v>6540</v>
      </c>
      <c r="CX35">
        <v>349</v>
      </c>
      <c r="CY35">
        <v>282244</v>
      </c>
      <c r="CZ35">
        <v>231441</v>
      </c>
      <c r="DA35">
        <v>10626</v>
      </c>
      <c r="DB35">
        <v>32174</v>
      </c>
      <c r="DC35">
        <v>2628</v>
      </c>
      <c r="DD35">
        <v>4745</v>
      </c>
      <c r="DE35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C17" sqref="C17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125860</v>
      </c>
      <c r="D3">
        <f>'SD district-data'!D3</f>
        <v>69798</v>
      </c>
      <c r="E3">
        <f>'SD district-data'!E3</f>
        <v>52976</v>
      </c>
      <c r="F3" s="1">
        <f t="shared" ref="F3:F9" si="0">D3/$C3</f>
        <v>0.55456856825043699</v>
      </c>
      <c r="G3" s="1">
        <f t="shared" ref="G3:G9" si="1">E3/$C3</f>
        <v>0.42091212458286986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147323</v>
      </c>
      <c r="D4">
        <f>'SD district-data'!D4</f>
        <v>66389</v>
      </c>
      <c r="E4">
        <f>'SD district-data'!E4</f>
        <v>76477</v>
      </c>
      <c r="F4" s="1">
        <f t="shared" si="0"/>
        <v>0.45063567806791877</v>
      </c>
      <c r="G4" s="1">
        <f t="shared" si="1"/>
        <v>0.51911106887587144</v>
      </c>
      <c r="H4" s="3">
        <f t="shared" ref="H4:H17" si="2">IF(F4&gt;G4,1,0)</f>
        <v>0</v>
      </c>
      <c r="I4" s="3">
        <f t="shared" ref="I4:I17" si="3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140996</v>
      </c>
      <c r="D5">
        <f>'SD district-data'!D5</f>
        <v>91958</v>
      </c>
      <c r="E5">
        <f>'SD district-data'!E5</f>
        <v>45759</v>
      </c>
      <c r="F5" s="1">
        <f t="shared" si="0"/>
        <v>0.65220289937303189</v>
      </c>
      <c r="G5" s="1">
        <f t="shared" si="1"/>
        <v>0.32454112173394989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146610</v>
      </c>
      <c r="D6">
        <f>'SD district-data'!D6</f>
        <v>49818</v>
      </c>
      <c r="E6">
        <f>'SD district-data'!E6</f>
        <v>93508</v>
      </c>
      <c r="F6" s="1">
        <f t="shared" si="0"/>
        <v>0.33979946797626354</v>
      </c>
      <c r="G6" s="1">
        <f t="shared" si="1"/>
        <v>0.63780096855603297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168053</v>
      </c>
      <c r="D7">
        <f>'SD district-data'!D7</f>
        <v>53482</v>
      </c>
      <c r="E7">
        <f>'SD district-data'!E7</f>
        <v>110572</v>
      </c>
      <c r="F7" s="1">
        <f t="shared" si="0"/>
        <v>0.3182448394256574</v>
      </c>
      <c r="G7" s="1">
        <f t="shared" si="1"/>
        <v>0.65795909623749649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146338</v>
      </c>
      <c r="D8">
        <f>'SD district-data'!D8</f>
        <v>80972</v>
      </c>
      <c r="E8">
        <f>'SD district-data'!E8</f>
        <v>61670</v>
      </c>
      <c r="F8" s="1">
        <f t="shared" si="0"/>
        <v>0.55332176194836613</v>
      </c>
      <c r="G8" s="1">
        <f t="shared" si="1"/>
        <v>0.42142164031215407</v>
      </c>
      <c r="H8" s="3">
        <f t="shared" si="2"/>
        <v>1</v>
      </c>
      <c r="I8" s="3">
        <f t="shared" si="3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175664</v>
      </c>
      <c r="D9">
        <f>'SD district-data'!D9</f>
        <v>65380</v>
      </c>
      <c r="E9">
        <f>'SD district-data'!E9</f>
        <v>106399</v>
      </c>
      <c r="F9" s="1">
        <f t="shared" si="0"/>
        <v>0.37218781309773202</v>
      </c>
      <c r="G9" s="1">
        <f t="shared" si="1"/>
        <v>0.60569610164860188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151181</v>
      </c>
      <c r="D10">
        <f>'SD district-data'!D10</f>
        <v>78432</v>
      </c>
      <c r="E10">
        <f>'SD district-data'!E10</f>
        <v>69133</v>
      </c>
      <c r="F10" s="1">
        <f t="shared" ref="F10:F35" si="4">D10/$C10</f>
        <v>0.51879535126768572</v>
      </c>
      <c r="G10" s="1">
        <f t="shared" ref="G10:G35" si="5">E10/$C10</f>
        <v>0.45728629920426511</v>
      </c>
      <c r="H10" s="3">
        <f t="shared" si="2"/>
        <v>1</v>
      </c>
      <c r="I10" s="3">
        <f t="shared" si="3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159444</v>
      </c>
      <c r="D11">
        <f>'SD district-data'!D11</f>
        <v>90158</v>
      </c>
      <c r="E11">
        <f>'SD district-data'!E11</f>
        <v>65861</v>
      </c>
      <c r="F11" s="1">
        <f t="shared" si="4"/>
        <v>0.5654524472542084</v>
      </c>
      <c r="G11" s="1">
        <f t="shared" si="5"/>
        <v>0.41306665663179548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147866</v>
      </c>
      <c r="D12">
        <f>'SD district-data'!D12</f>
        <v>53379</v>
      </c>
      <c r="E12">
        <f>'SD district-data'!E12</f>
        <v>90670</v>
      </c>
      <c r="F12" s="1">
        <f t="shared" si="4"/>
        <v>0.36099576643717962</v>
      </c>
      <c r="G12" s="1">
        <f t="shared" si="5"/>
        <v>0.61319032096628023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141197</v>
      </c>
      <c r="D13">
        <f>'SD district-data'!D13</f>
        <v>82245</v>
      </c>
      <c r="E13">
        <f>'SD district-data'!E13</f>
        <v>55272</v>
      </c>
      <c r="F13" s="1">
        <f t="shared" si="4"/>
        <v>0.58248404711148249</v>
      </c>
      <c r="G13" s="1">
        <f t="shared" si="5"/>
        <v>0.39145307619850278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161614</v>
      </c>
      <c r="D14">
        <f>'SD district-data'!D14</f>
        <v>38448</v>
      </c>
      <c r="E14">
        <f>'SD district-data'!E14</f>
        <v>118649</v>
      </c>
      <c r="F14" s="1">
        <f t="shared" si="4"/>
        <v>0.23790018191493312</v>
      </c>
      <c r="G14" s="1">
        <f t="shared" si="5"/>
        <v>0.73415050676302795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151422</v>
      </c>
      <c r="D15">
        <f>'SD district-data'!D15</f>
        <v>74701</v>
      </c>
      <c r="E15">
        <f>'SD district-data'!E15</f>
        <v>72710</v>
      </c>
      <c r="F15" s="1">
        <f t="shared" si="4"/>
        <v>0.49332989922204173</v>
      </c>
      <c r="G15" s="1">
        <f t="shared" si="5"/>
        <v>0.48018121541123482</v>
      </c>
      <c r="H15" s="3">
        <f t="shared" si="2"/>
        <v>1</v>
      </c>
      <c r="I15" s="3">
        <f t="shared" si="3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145900</v>
      </c>
      <c r="D16">
        <f>'SD district-data'!D16</f>
        <v>38843</v>
      </c>
      <c r="E16">
        <f>'SD district-data'!E16</f>
        <v>103480</v>
      </c>
      <c r="F16" s="1">
        <f t="shared" si="4"/>
        <v>0.26623029472241261</v>
      </c>
      <c r="G16" s="1">
        <f t="shared" si="5"/>
        <v>0.70925291295407811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134817</v>
      </c>
      <c r="D17">
        <f>'SD district-data'!D17</f>
        <v>87893</v>
      </c>
      <c r="E17">
        <f>'SD district-data'!E17</f>
        <v>44022</v>
      </c>
      <c r="F17" s="1">
        <f t="shared" si="4"/>
        <v>0.65194300422053597</v>
      </c>
      <c r="G17" s="1">
        <f t="shared" si="5"/>
        <v>0.32653152050557421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152521</v>
      </c>
      <c r="D18">
        <f>'SD district-data'!D18</f>
        <v>87408</v>
      </c>
      <c r="E18">
        <f>'SD district-data'!E18</f>
        <v>61631</v>
      </c>
      <c r="F18" s="1">
        <f t="shared" si="4"/>
        <v>0.57308829603792266</v>
      </c>
      <c r="G18" s="1">
        <f t="shared" si="5"/>
        <v>0.40408206083096754</v>
      </c>
      <c r="H18" s="3">
        <f t="shared" ref="H18:H35" si="6">IF(F18&gt;G18,1,0)</f>
        <v>1</v>
      </c>
      <c r="I18" s="3">
        <f t="shared" ref="I18:I35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131748</v>
      </c>
      <c r="D19">
        <f>'SD district-data'!D19</f>
        <v>39320</v>
      </c>
      <c r="E19">
        <f>'SD district-data'!E19</f>
        <v>89662</v>
      </c>
      <c r="F19" s="1">
        <f t="shared" si="4"/>
        <v>0.29844855329872177</v>
      </c>
      <c r="G19" s="1">
        <f t="shared" si="5"/>
        <v>0.68055682059689715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145845</v>
      </c>
      <c r="D20">
        <f>'SD district-data'!D20</f>
        <v>74877</v>
      </c>
      <c r="E20">
        <f>'SD district-data'!E20</f>
        <v>67093</v>
      </c>
      <c r="F20" s="1">
        <f t="shared" si="4"/>
        <v>0.51340121361719637</v>
      </c>
      <c r="G20" s="1">
        <f t="shared" si="5"/>
        <v>0.46002948335561727</v>
      </c>
      <c r="H20" s="3">
        <f t="shared" si="6"/>
        <v>1</v>
      </c>
      <c r="I20" s="3">
        <f t="shared" si="7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164103</v>
      </c>
      <c r="D21">
        <f>'SD district-data'!D21</f>
        <v>57989</v>
      </c>
      <c r="E21">
        <f>'SD district-data'!E21</f>
        <v>102355</v>
      </c>
      <c r="F21" s="1">
        <f t="shared" si="4"/>
        <v>0.35336953011218564</v>
      </c>
      <c r="G21" s="1">
        <f t="shared" si="5"/>
        <v>0.62372412448279435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147203</v>
      </c>
      <c r="D22">
        <f>'SD district-data'!D22</f>
        <v>57321</v>
      </c>
      <c r="E22">
        <f>'SD district-data'!E22</f>
        <v>86181</v>
      </c>
      <c r="F22" s="1">
        <f t="shared" si="4"/>
        <v>0.38940103122898312</v>
      </c>
      <c r="G22" s="1">
        <f t="shared" si="5"/>
        <v>0.58545681813549999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150613</v>
      </c>
      <c r="D23">
        <f>'SD district-data'!D23</f>
        <v>126549</v>
      </c>
      <c r="E23">
        <f>'SD district-data'!E23</f>
        <v>21348</v>
      </c>
      <c r="F23" s="1">
        <f t="shared" si="4"/>
        <v>0.84022627528832172</v>
      </c>
      <c r="G23" s="1">
        <f t="shared" si="5"/>
        <v>0.1417407527902638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157120</v>
      </c>
      <c r="D24">
        <f>'SD district-data'!D24</f>
        <v>53764</v>
      </c>
      <c r="E24">
        <f>'SD district-data'!E24</f>
        <v>99304</v>
      </c>
      <c r="F24" s="1">
        <f t="shared" si="4"/>
        <v>0.34218431771894092</v>
      </c>
      <c r="G24" s="1">
        <f t="shared" si="5"/>
        <v>0.63202647657841138</v>
      </c>
      <c r="H24" s="3">
        <f t="shared" si="6"/>
        <v>0</v>
      </c>
      <c r="I24" s="3">
        <f t="shared" si="7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161611</v>
      </c>
      <c r="D25">
        <f>'SD district-data'!D25</f>
        <v>93088</v>
      </c>
      <c r="E25">
        <f>'SD district-data'!E25</f>
        <v>65018</v>
      </c>
      <c r="F25" s="1">
        <f t="shared" si="4"/>
        <v>0.57600039601264763</v>
      </c>
      <c r="G25" s="1">
        <f t="shared" si="5"/>
        <v>0.40231172383067987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162945</v>
      </c>
      <c r="D26">
        <f>'SD district-data'!D26</f>
        <v>94509</v>
      </c>
      <c r="E26">
        <f>'SD district-data'!E26</f>
        <v>64456</v>
      </c>
      <c r="F26" s="1">
        <f t="shared" si="4"/>
        <v>0.58000552333609501</v>
      </c>
      <c r="G26" s="1">
        <f t="shared" si="5"/>
        <v>0.39556905704378781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174017</v>
      </c>
      <c r="D27">
        <f>'SD district-data'!D27</f>
        <v>89493</v>
      </c>
      <c r="E27">
        <f>'SD district-data'!E27</f>
        <v>80771</v>
      </c>
      <c r="F27" s="1">
        <f t="shared" si="4"/>
        <v>0.51427734071958486</v>
      </c>
      <c r="G27" s="1">
        <f t="shared" si="5"/>
        <v>0.46415580087002994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150441</v>
      </c>
      <c r="D28">
        <f>'SD district-data'!D28</f>
        <v>48567</v>
      </c>
      <c r="E28">
        <f>'SD district-data'!E28</f>
        <v>97782</v>
      </c>
      <c r="F28" s="1">
        <f t="shared" si="4"/>
        <v>0.32283087722097037</v>
      </c>
      <c r="G28" s="1">
        <f t="shared" si="5"/>
        <v>0.64996909087283383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130415</v>
      </c>
      <c r="D29">
        <f>'SD district-data'!D29</f>
        <v>39330</v>
      </c>
      <c r="E29">
        <f>'SD district-data'!E29</f>
        <v>87495</v>
      </c>
      <c r="F29" s="1">
        <f t="shared" si="4"/>
        <v>0.30157573898707973</v>
      </c>
      <c r="G29" s="1">
        <f t="shared" si="5"/>
        <v>0.67089675267415561</v>
      </c>
      <c r="H29" s="3">
        <f t="shared" si="6"/>
        <v>0</v>
      </c>
      <c r="I29" s="3">
        <f t="shared" si="7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171316</v>
      </c>
      <c r="D30">
        <f>'SD district-data'!D30</f>
        <v>88372</v>
      </c>
      <c r="E30">
        <f>'SD district-data'!E30</f>
        <v>78905</v>
      </c>
      <c r="F30" s="1">
        <f t="shared" si="4"/>
        <v>0.51584206962572088</v>
      </c>
      <c r="G30" s="1">
        <f t="shared" si="5"/>
        <v>0.46058161526068786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152169</v>
      </c>
      <c r="D31">
        <f>'SD district-data'!D31</f>
        <v>62280</v>
      </c>
      <c r="E31">
        <f>'SD district-data'!E31</f>
        <v>85734</v>
      </c>
      <c r="F31" s="1">
        <f t="shared" si="4"/>
        <v>0.40928178538335669</v>
      </c>
      <c r="G31" s="1">
        <f t="shared" si="5"/>
        <v>0.56341304733552822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145697</v>
      </c>
      <c r="D32">
        <f>'SD district-data'!D32</f>
        <v>47079</v>
      </c>
      <c r="E32">
        <f>'SD district-data'!E32</f>
        <v>95160</v>
      </c>
      <c r="F32" s="1">
        <f t="shared" si="4"/>
        <v>0.32312950850051819</v>
      </c>
      <c r="G32" s="1">
        <f t="shared" si="5"/>
        <v>0.65313630342422979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147324</v>
      </c>
      <c r="D33">
        <f>'SD district-data'!D33</f>
        <v>42715</v>
      </c>
      <c r="E33">
        <f>'SD district-data'!E33</f>
        <v>100176</v>
      </c>
      <c r="F33" s="1">
        <f t="shared" si="4"/>
        <v>0.28993918166761695</v>
      </c>
      <c r="G33" s="1">
        <f t="shared" si="5"/>
        <v>0.6799706768754582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157854</v>
      </c>
      <c r="D34">
        <f>'SD district-data'!D34</f>
        <v>68396</v>
      </c>
      <c r="E34">
        <f>'SD district-data'!E34</f>
        <v>85495</v>
      </c>
      <c r="F34" s="1">
        <f t="shared" si="4"/>
        <v>0.43328645457194626</v>
      </c>
      <c r="G34" s="1">
        <f t="shared" si="5"/>
        <v>0.54160806821493279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150569</v>
      </c>
      <c r="D35">
        <f>'SD district-data'!D35</f>
        <v>68396</v>
      </c>
      <c r="E35">
        <f>'SD district-data'!E35</f>
        <v>78695</v>
      </c>
      <c r="F35" s="1">
        <f t="shared" si="4"/>
        <v>0.45425021086677869</v>
      </c>
      <c r="G35" s="1">
        <f t="shared" si="5"/>
        <v>0.52265074484123553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1" priority="6">
      <formula>F2&gt;G2</formula>
    </cfRule>
  </conditionalFormatting>
  <conditionalFormatting sqref="G2:G101">
    <cfRule type="expression" dxfId="20" priority="5">
      <formula>G2&gt;F2</formula>
    </cfRule>
  </conditionalFormatting>
  <conditionalFormatting sqref="H3:H101">
    <cfRule type="expression" dxfId="19" priority="4">
      <formula>H3&gt;I3</formula>
    </cfRule>
  </conditionalFormatting>
  <conditionalFormatting sqref="I3:I101">
    <cfRule type="expression" dxfId="18" priority="3">
      <formula>I3&gt;H3</formula>
    </cfRule>
  </conditionalFormatting>
  <conditionalFormatting sqref="H2">
    <cfRule type="expression" dxfId="17" priority="2">
      <formula>H2&gt;I2</formula>
    </cfRule>
  </conditionalFormatting>
  <conditionalFormatting sqref="I2">
    <cfRule type="expression" dxfId="1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153117</v>
      </c>
      <c r="D3">
        <f>'SD district-data'!G3</f>
        <v>84915</v>
      </c>
      <c r="E3">
        <f>'SD district-data'!H3</f>
        <v>65681</v>
      </c>
      <c r="F3" s="1">
        <f t="shared" ref="F3:G18" si="0">D3/$C3</f>
        <v>0.55457591253747129</v>
      </c>
      <c r="G3" s="1">
        <f t="shared" si="0"/>
        <v>0.42895955380526002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173294</v>
      </c>
      <c r="D4">
        <f>'SD district-data'!G4</f>
        <v>76182</v>
      </c>
      <c r="E4">
        <f>'SD district-data'!H4</f>
        <v>94073</v>
      </c>
      <c r="F4" s="1">
        <f t="shared" si="0"/>
        <v>0.43961129640956986</v>
      </c>
      <c r="G4" s="1">
        <f t="shared" si="0"/>
        <v>0.54285203180721775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163154</v>
      </c>
      <c r="D5">
        <f>'SD district-data'!G5</f>
        <v>112944</v>
      </c>
      <c r="E5">
        <f>'SD district-data'!H5</f>
        <v>47741</v>
      </c>
      <c r="F5" s="1">
        <f t="shared" si="0"/>
        <v>0.69225394412640817</v>
      </c>
      <c r="G5" s="1">
        <f t="shared" si="0"/>
        <v>0.29261311399046303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177681</v>
      </c>
      <c r="D6">
        <f>'SD district-data'!G6</f>
        <v>64679</v>
      </c>
      <c r="E6">
        <f>'SD district-data'!H6</f>
        <v>110445</v>
      </c>
      <c r="F6" s="1">
        <f t="shared" si="0"/>
        <v>0.36401753704672979</v>
      </c>
      <c r="G6" s="1">
        <f t="shared" si="0"/>
        <v>0.6215915038749219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198100</v>
      </c>
      <c r="D7">
        <f>'SD district-data'!G7</f>
        <v>66131</v>
      </c>
      <c r="E7">
        <f>'SD district-data'!H7</f>
        <v>129017</v>
      </c>
      <c r="F7" s="1">
        <f t="shared" si="0"/>
        <v>0.33382635032811714</v>
      </c>
      <c r="G7" s="1">
        <f t="shared" si="0"/>
        <v>0.65127208480565368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167514</v>
      </c>
      <c r="D8">
        <f>'SD district-data'!G8</f>
        <v>95329</v>
      </c>
      <c r="E8">
        <f>'SD district-data'!H8</f>
        <v>69400</v>
      </c>
      <c r="F8" s="1">
        <f t="shared" si="0"/>
        <v>0.56908079324713157</v>
      </c>
      <c r="G8" s="1">
        <f t="shared" si="0"/>
        <v>0.41429373067325714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210623</v>
      </c>
      <c r="D9">
        <f>'SD district-data'!G9</f>
        <v>87067</v>
      </c>
      <c r="E9">
        <f>'SD district-data'!H9</f>
        <v>120398</v>
      </c>
      <c r="F9" s="1">
        <f t="shared" si="0"/>
        <v>0.4133784059670596</v>
      </c>
      <c r="G9" s="1">
        <f t="shared" si="0"/>
        <v>0.57162797985025382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173247</v>
      </c>
      <c r="D10">
        <f>'SD district-data'!G10</f>
        <v>95169</v>
      </c>
      <c r="E10">
        <f>'SD district-data'!H10</f>
        <v>75242</v>
      </c>
      <c r="F10" s="1">
        <f t="shared" si="0"/>
        <v>0.54932552944639734</v>
      </c>
      <c r="G10" s="1">
        <f t="shared" si="0"/>
        <v>0.43430477872632717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182977</v>
      </c>
      <c r="D11">
        <f>'SD district-data'!G11</f>
        <v>110099</v>
      </c>
      <c r="E11">
        <f>'SD district-data'!H11</f>
        <v>70234</v>
      </c>
      <c r="F11" s="1">
        <f t="shared" si="0"/>
        <v>0.60170950447323979</v>
      </c>
      <c r="G11" s="1">
        <f t="shared" si="0"/>
        <v>0.38384059198697101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172740</v>
      </c>
      <c r="D12">
        <f>'SD district-data'!G12</f>
        <v>63936</v>
      </c>
      <c r="E12">
        <f>'SD district-data'!H12</f>
        <v>105693</v>
      </c>
      <c r="F12" s="1">
        <f t="shared" si="0"/>
        <v>0.37012851684612713</v>
      </c>
      <c r="G12" s="1">
        <f t="shared" si="0"/>
        <v>0.61186175755470651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162780</v>
      </c>
      <c r="D13">
        <f>'SD district-data'!G13</f>
        <v>94690</v>
      </c>
      <c r="E13">
        <f>'SD district-data'!H13</f>
        <v>65384</v>
      </c>
      <c r="F13" s="1">
        <f t="shared" si="0"/>
        <v>0.58170536920997662</v>
      </c>
      <c r="G13" s="1">
        <f t="shared" si="0"/>
        <v>0.40167096694925669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193410</v>
      </c>
      <c r="D14">
        <f>'SD district-data'!G14</f>
        <v>43400</v>
      </c>
      <c r="E14">
        <f>'SD district-data'!H14</f>
        <v>147069</v>
      </c>
      <c r="F14" s="1">
        <f t="shared" si="0"/>
        <v>0.22439377488237422</v>
      </c>
      <c r="G14" s="1">
        <f t="shared" si="0"/>
        <v>0.76040018613308513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183862</v>
      </c>
      <c r="D15">
        <f>'SD district-data'!G15</f>
        <v>87920</v>
      </c>
      <c r="E15">
        <f>'SD district-data'!H15</f>
        <v>93267</v>
      </c>
      <c r="F15" s="1">
        <f t="shared" si="0"/>
        <v>0.47818472550064722</v>
      </c>
      <c r="G15" s="1">
        <f t="shared" si="0"/>
        <v>0.5072663193046959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177257</v>
      </c>
      <c r="D16">
        <f>'SD district-data'!G16</f>
        <v>48391</v>
      </c>
      <c r="E16">
        <f>'SD district-data'!H16</f>
        <v>126232</v>
      </c>
      <c r="F16" s="1">
        <f t="shared" si="0"/>
        <v>0.27299909171429054</v>
      </c>
      <c r="G16" s="1">
        <f t="shared" si="0"/>
        <v>0.71214112841805965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157516</v>
      </c>
      <c r="D17">
        <f>'SD district-data'!G17</f>
        <v>106534</v>
      </c>
      <c r="E17">
        <f>'SD district-data'!H17</f>
        <v>48619</v>
      </c>
      <c r="F17" s="1">
        <f t="shared" si="0"/>
        <v>0.67633764189034762</v>
      </c>
      <c r="G17" s="1">
        <f t="shared" si="0"/>
        <v>0.30866070748368418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176329</v>
      </c>
      <c r="D18">
        <f>'SD district-data'!G18</f>
        <v>110449</v>
      </c>
      <c r="E18">
        <f>'SD district-data'!H18</f>
        <v>63031</v>
      </c>
      <c r="F18" s="1">
        <f t="shared" si="0"/>
        <v>0.62638023240646745</v>
      </c>
      <c r="G18" s="1">
        <f t="shared" si="0"/>
        <v>0.35746247072234288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158852</v>
      </c>
      <c r="D19">
        <f>'SD district-data'!G19</f>
        <v>39183</v>
      </c>
      <c r="E19">
        <f>'SD district-data'!H19</f>
        <v>117812</v>
      </c>
      <c r="F19" s="1">
        <f t="shared" ref="F19:G35" si="3">D19/$C19</f>
        <v>0.24666356105053761</v>
      </c>
      <c r="G19" s="1">
        <f t="shared" si="3"/>
        <v>0.74164631229068567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173163</v>
      </c>
      <c r="D20">
        <f>'SD district-data'!G20</f>
        <v>85672</v>
      </c>
      <c r="E20">
        <f>'SD district-data'!H20</f>
        <v>85018</v>
      </c>
      <c r="F20" s="1">
        <f t="shared" si="3"/>
        <v>0.49474772324341804</v>
      </c>
      <c r="G20" s="1">
        <f t="shared" si="3"/>
        <v>0.49097093489948779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201273</v>
      </c>
      <c r="D21">
        <f>'SD district-data'!G21</f>
        <v>78052</v>
      </c>
      <c r="E21">
        <f>'SD district-data'!H21</f>
        <v>120044</v>
      </c>
      <c r="F21" s="1">
        <f t="shared" si="3"/>
        <v>0.38779170579262989</v>
      </c>
      <c r="G21" s="1">
        <f t="shared" si="3"/>
        <v>0.59642376275009568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176201</v>
      </c>
      <c r="D22">
        <f>'SD district-data'!G22</f>
        <v>65235</v>
      </c>
      <c r="E22">
        <f>'SD district-data'!H22</f>
        <v>108382</v>
      </c>
      <c r="F22" s="1">
        <f t="shared" si="3"/>
        <v>0.37023058892968824</v>
      </c>
      <c r="G22" s="1">
        <f t="shared" si="3"/>
        <v>0.61510434106503364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165750</v>
      </c>
      <c r="D23">
        <f>'SD district-data'!G23</f>
        <v>139981</v>
      </c>
      <c r="E23">
        <f>'SD district-data'!H23</f>
        <v>24060</v>
      </c>
      <c r="F23" s="1">
        <f t="shared" si="3"/>
        <v>0.84453092006033181</v>
      </c>
      <c r="G23" s="1">
        <f t="shared" si="3"/>
        <v>0.14515837104072399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192166</v>
      </c>
      <c r="D24">
        <f>'SD district-data'!G24</f>
        <v>63981</v>
      </c>
      <c r="E24">
        <f>'SD district-data'!H24</f>
        <v>125477</v>
      </c>
      <c r="F24" s="1">
        <f t="shared" si="3"/>
        <v>0.33294651499224631</v>
      </c>
      <c r="G24" s="1">
        <f t="shared" si="3"/>
        <v>0.65296150203469916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189278</v>
      </c>
      <c r="D25">
        <f>'SD district-data'!G25</f>
        <v>108271</v>
      </c>
      <c r="E25">
        <f>'SD district-data'!H25</f>
        <v>79064</v>
      </c>
      <c r="F25" s="1">
        <f t="shared" si="3"/>
        <v>0.57202104840499157</v>
      </c>
      <c r="G25" s="1">
        <f t="shared" si="3"/>
        <v>0.41771362757425584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192557</v>
      </c>
      <c r="D26">
        <f>'SD district-data'!G26</f>
        <v>114764</v>
      </c>
      <c r="E26">
        <f>'SD district-data'!H26</f>
        <v>75506</v>
      </c>
      <c r="F26" s="1">
        <f t="shared" si="3"/>
        <v>0.59600014541148849</v>
      </c>
      <c r="G26" s="1">
        <f t="shared" si="3"/>
        <v>0.39212285193475177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208398</v>
      </c>
      <c r="D27">
        <f>'SD district-data'!G27</f>
        <v>108674</v>
      </c>
      <c r="E27">
        <f>'SD district-data'!H27</f>
        <v>97347</v>
      </c>
      <c r="F27" s="1">
        <f t="shared" si="3"/>
        <v>0.52147333467691626</v>
      </c>
      <c r="G27" s="1">
        <f t="shared" si="3"/>
        <v>0.46712060576397085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182569</v>
      </c>
      <c r="D28">
        <f>'SD district-data'!G28</f>
        <v>56623</v>
      </c>
      <c r="E28">
        <f>'SD district-data'!H28</f>
        <v>122856</v>
      </c>
      <c r="F28" s="1">
        <f t="shared" si="3"/>
        <v>0.31014575311252185</v>
      </c>
      <c r="G28" s="1">
        <f t="shared" si="3"/>
        <v>0.67292913912000396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156459</v>
      </c>
      <c r="D29">
        <f>'SD district-data'!G29</f>
        <v>42384</v>
      </c>
      <c r="E29">
        <f>'SD district-data'!H29</f>
        <v>111730</v>
      </c>
      <c r="F29" s="1">
        <f t="shared" si="3"/>
        <v>0.27089525051291391</v>
      </c>
      <c r="G29" s="1">
        <f t="shared" si="3"/>
        <v>0.71411679737183542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204033</v>
      </c>
      <c r="D30">
        <f>'SD district-data'!G30</f>
        <v>107867</v>
      </c>
      <c r="E30">
        <f>'SD district-data'!H30</f>
        <v>93391</v>
      </c>
      <c r="F30" s="1">
        <f t="shared" si="3"/>
        <v>0.52867428308165831</v>
      </c>
      <c r="G30" s="1">
        <f t="shared" si="3"/>
        <v>0.45772497586174787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181617</v>
      </c>
      <c r="D31">
        <f>'SD district-data'!G31</f>
        <v>72299</v>
      </c>
      <c r="E31">
        <f>'SD district-data'!H31</f>
        <v>106618</v>
      </c>
      <c r="F31" s="1">
        <f t="shared" si="3"/>
        <v>0.39808498103151135</v>
      </c>
      <c r="G31" s="1">
        <f t="shared" si="3"/>
        <v>0.5870485692418661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174484</v>
      </c>
      <c r="D32">
        <f>'SD district-data'!G32</f>
        <v>48678</v>
      </c>
      <c r="E32">
        <f>'SD district-data'!H32</f>
        <v>123484</v>
      </c>
      <c r="F32" s="1">
        <f t="shared" si="3"/>
        <v>0.27898260012379361</v>
      </c>
      <c r="G32" s="1">
        <f t="shared" si="3"/>
        <v>0.70770958941794093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175767</v>
      </c>
      <c r="D33">
        <f>'SD district-data'!G33</f>
        <v>49054</v>
      </c>
      <c r="E33">
        <f>'SD district-data'!H33</f>
        <v>123770</v>
      </c>
      <c r="F33" s="1">
        <f t="shared" si="3"/>
        <v>0.27908538007703382</v>
      </c>
      <c r="G33" s="1">
        <f t="shared" si="3"/>
        <v>0.70417086256236949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187182</v>
      </c>
      <c r="D34">
        <f>'SD district-data'!G34</f>
        <v>76007</v>
      </c>
      <c r="E34">
        <f>'SD district-data'!H34</f>
        <v>108641</v>
      </c>
      <c r="F34" s="1">
        <f t="shared" si="3"/>
        <v>0.40605934331292537</v>
      </c>
      <c r="G34" s="1">
        <f t="shared" si="3"/>
        <v>0.5804030302058959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177030</v>
      </c>
      <c r="D35">
        <f>'SD district-data'!G35</f>
        <v>74605</v>
      </c>
      <c r="E35">
        <f>'SD district-data'!H35</f>
        <v>100108</v>
      </c>
      <c r="F35" s="1">
        <f t="shared" si="3"/>
        <v>0.42142574704852287</v>
      </c>
      <c r="G35" s="1">
        <f t="shared" si="3"/>
        <v>0.56548607580636046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15" priority="4">
      <formula>F2&gt;G2</formula>
    </cfRule>
  </conditionalFormatting>
  <conditionalFormatting sqref="G2:G101">
    <cfRule type="expression" dxfId="14" priority="3">
      <formula>G2&gt;F2</formula>
    </cfRule>
  </conditionalFormatting>
  <conditionalFormatting sqref="H2:H101">
    <cfRule type="expression" dxfId="13" priority="2">
      <formula>H2&gt;I2</formula>
    </cfRule>
  </conditionalFormatting>
  <conditionalFormatting sqref="I2:I101">
    <cfRule type="expression" dxfId="1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109068</v>
      </c>
      <c r="D3">
        <f>'SD district-data'!J3</f>
        <v>61926</v>
      </c>
      <c r="E3">
        <f>'SD district-data'!K3</f>
        <v>47142</v>
      </c>
      <c r="F3" s="1">
        <f t="shared" ref="F3:G18" si="0">D3/$C3</f>
        <v>0.56777423258884363</v>
      </c>
      <c r="G3" s="1">
        <f t="shared" si="0"/>
        <v>0.43222576741115637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127037</v>
      </c>
      <c r="D4">
        <f>'SD district-data'!J4</f>
        <v>61162</v>
      </c>
      <c r="E4">
        <f>'SD district-data'!K4</f>
        <v>65875</v>
      </c>
      <c r="F4" s="1">
        <f t="shared" si="0"/>
        <v>0.48145028613710966</v>
      </c>
      <c r="G4" s="1">
        <f t="shared" si="0"/>
        <v>0.51854971386289039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127863</v>
      </c>
      <c r="D5">
        <f>'SD district-data'!J5</f>
        <v>83946</v>
      </c>
      <c r="E5">
        <f>'SD district-data'!K5</f>
        <v>43917</v>
      </c>
      <c r="F5" s="1">
        <f t="shared" si="0"/>
        <v>0.65653081814129188</v>
      </c>
      <c r="G5" s="1">
        <f t="shared" si="0"/>
        <v>0.34346918185870817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124576</v>
      </c>
      <c r="D6">
        <f>'SD district-data'!J6</f>
        <v>45237</v>
      </c>
      <c r="E6">
        <f>'SD district-data'!K6</f>
        <v>79339</v>
      </c>
      <c r="F6" s="1">
        <f t="shared" si="0"/>
        <v>0.36312772925764192</v>
      </c>
      <c r="G6" s="1">
        <f t="shared" si="0"/>
        <v>0.63687227074235808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145879</v>
      </c>
      <c r="D7">
        <f>'SD district-data'!J7</f>
        <v>49133</v>
      </c>
      <c r="E7">
        <f>'SD district-data'!K7</f>
        <v>96746</v>
      </c>
      <c r="F7" s="1">
        <f t="shared" si="0"/>
        <v>0.33680653144044037</v>
      </c>
      <c r="G7" s="1">
        <f t="shared" si="0"/>
        <v>0.66319346855955963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127149</v>
      </c>
      <c r="D8">
        <f>'SD district-data'!J8</f>
        <v>73189</v>
      </c>
      <c r="E8">
        <f>'SD district-data'!K8</f>
        <v>53960</v>
      </c>
      <c r="F8" s="1">
        <f t="shared" si="0"/>
        <v>0.57561600956358283</v>
      </c>
      <c r="G8" s="1">
        <f t="shared" si="0"/>
        <v>0.42438399043641711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156695</v>
      </c>
      <c r="D9">
        <f>'SD district-data'!J9</f>
        <v>61641</v>
      </c>
      <c r="E9">
        <f>'SD district-data'!K9</f>
        <v>95054</v>
      </c>
      <c r="F9" s="1">
        <f t="shared" si="0"/>
        <v>0.39338204792750248</v>
      </c>
      <c r="G9" s="1">
        <f t="shared" si="0"/>
        <v>0.60661795207249758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134412</v>
      </c>
      <c r="D10">
        <f>'SD district-data'!J10</f>
        <v>73290</v>
      </c>
      <c r="E10">
        <f>'SD district-data'!K10</f>
        <v>61122</v>
      </c>
      <c r="F10" s="1">
        <f t="shared" si="0"/>
        <v>0.54526381573073834</v>
      </c>
      <c r="G10" s="1">
        <f t="shared" si="0"/>
        <v>0.45473618426926166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142535</v>
      </c>
      <c r="D11">
        <f>'SD district-data'!J11</f>
        <v>84477</v>
      </c>
      <c r="E11">
        <f>'SD district-data'!K11</f>
        <v>58058</v>
      </c>
      <c r="F11" s="1">
        <f t="shared" si="0"/>
        <v>0.59267548321464902</v>
      </c>
      <c r="G11" s="1">
        <f t="shared" si="0"/>
        <v>0.40732451678535098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130148</v>
      </c>
      <c r="D12">
        <f>'SD district-data'!J12</f>
        <v>48797</v>
      </c>
      <c r="E12">
        <f>'SD district-data'!K12</f>
        <v>81351</v>
      </c>
      <c r="F12" s="1">
        <f t="shared" si="0"/>
        <v>0.37493468973783695</v>
      </c>
      <c r="G12" s="1">
        <f t="shared" si="0"/>
        <v>0.62506531026216305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122133</v>
      </c>
      <c r="D13">
        <f>'SD district-data'!J13</f>
        <v>74927</v>
      </c>
      <c r="E13">
        <f>'SD district-data'!K13</f>
        <v>47206</v>
      </c>
      <c r="F13" s="1">
        <f t="shared" si="0"/>
        <v>0.61348693637264295</v>
      </c>
      <c r="G13" s="1">
        <f t="shared" si="0"/>
        <v>0.38651306362735705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138763</v>
      </c>
      <c r="D14">
        <f>'SD district-data'!J14</f>
        <v>35250</v>
      </c>
      <c r="E14">
        <f>'SD district-data'!K14</f>
        <v>103513</v>
      </c>
      <c r="F14" s="1">
        <f t="shared" si="0"/>
        <v>0.25403025302133853</v>
      </c>
      <c r="G14" s="1">
        <f t="shared" si="0"/>
        <v>0.74596974697866147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130040</v>
      </c>
      <c r="D15">
        <f>'SD district-data'!J15</f>
        <v>69296</v>
      </c>
      <c r="E15">
        <f>'SD district-data'!K15</f>
        <v>60744</v>
      </c>
      <c r="F15" s="1">
        <f t="shared" si="0"/>
        <v>0.53288219009535531</v>
      </c>
      <c r="G15" s="1">
        <f t="shared" si="0"/>
        <v>0.46711780990464474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126036</v>
      </c>
      <c r="D16">
        <f>'SD district-data'!J16</f>
        <v>37054</v>
      </c>
      <c r="E16">
        <f>'SD district-data'!K16</f>
        <v>88982</v>
      </c>
      <c r="F16" s="1">
        <f t="shared" si="0"/>
        <v>0.29399536640324986</v>
      </c>
      <c r="G16" s="1">
        <f t="shared" si="0"/>
        <v>0.70600463359675014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119132</v>
      </c>
      <c r="D17">
        <f>'SD district-data'!J17</f>
        <v>78321</v>
      </c>
      <c r="E17">
        <f>'SD district-data'!K17</f>
        <v>40811</v>
      </c>
      <c r="F17" s="1">
        <f t="shared" si="0"/>
        <v>0.65743041332303664</v>
      </c>
      <c r="G17" s="1">
        <f t="shared" si="0"/>
        <v>0.34256958667696336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138758</v>
      </c>
      <c r="D18">
        <f>'SD district-data'!J18</f>
        <v>79585</v>
      </c>
      <c r="E18">
        <f>'SD district-data'!K18</f>
        <v>59173</v>
      </c>
      <c r="F18" s="1">
        <f t="shared" si="0"/>
        <v>0.57355251589097567</v>
      </c>
      <c r="G18" s="1">
        <f t="shared" si="0"/>
        <v>0.42644748410902433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111305</v>
      </c>
      <c r="D19">
        <f>'SD district-data'!J19</f>
        <v>35353</v>
      </c>
      <c r="E19">
        <f>'SD district-data'!K19</f>
        <v>75952</v>
      </c>
      <c r="F19" s="1">
        <f t="shared" ref="F19:G35" si="3">D19/$C19</f>
        <v>0.31762274830420917</v>
      </c>
      <c r="G19" s="1">
        <f t="shared" si="3"/>
        <v>0.68237725169579089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126472</v>
      </c>
      <c r="D20">
        <f>'SD district-data'!J20</f>
        <v>69561</v>
      </c>
      <c r="E20">
        <f>'SD district-data'!K20</f>
        <v>56911</v>
      </c>
      <c r="F20" s="1">
        <f t="shared" si="3"/>
        <v>0.5500110696438737</v>
      </c>
      <c r="G20" s="1">
        <f t="shared" si="3"/>
        <v>0.44998893035612625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147777</v>
      </c>
      <c r="D21">
        <f>'SD district-data'!J21</f>
        <v>51996</v>
      </c>
      <c r="E21">
        <f>'SD district-data'!K21</f>
        <v>95781</v>
      </c>
      <c r="F21" s="1">
        <f t="shared" si="3"/>
        <v>0.3518544834446497</v>
      </c>
      <c r="G21" s="1">
        <f t="shared" si="3"/>
        <v>0.64814551655535024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126911</v>
      </c>
      <c r="D22">
        <f>'SD district-data'!J22</f>
        <v>51581</v>
      </c>
      <c r="E22">
        <f>'SD district-data'!K22</f>
        <v>75330</v>
      </c>
      <c r="F22" s="1">
        <f t="shared" si="3"/>
        <v>0.40643443042762251</v>
      </c>
      <c r="G22" s="1">
        <f t="shared" si="3"/>
        <v>0.59356556957237749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132504</v>
      </c>
      <c r="D23">
        <f>'SD district-data'!J23</f>
        <v>114781</v>
      </c>
      <c r="E23">
        <f>'SD district-data'!K23</f>
        <v>17723</v>
      </c>
      <c r="F23" s="1">
        <f t="shared" si="3"/>
        <v>0.86624554730423231</v>
      </c>
      <c r="G23" s="1">
        <f t="shared" si="3"/>
        <v>0.13375445269576766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135331</v>
      </c>
      <c r="D24">
        <f>'SD district-data'!J24</f>
        <v>50955</v>
      </c>
      <c r="E24">
        <f>'SD district-data'!K24</f>
        <v>84376</v>
      </c>
      <c r="F24" s="1">
        <f t="shared" si="3"/>
        <v>0.37652127007115888</v>
      </c>
      <c r="G24" s="1">
        <f t="shared" si="3"/>
        <v>0.62347872992884112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141151</v>
      </c>
      <c r="D25">
        <f>'SD district-data'!J25</f>
        <v>86745</v>
      </c>
      <c r="E25">
        <f>'SD district-data'!K25</f>
        <v>54406</v>
      </c>
      <c r="F25" s="1">
        <f t="shared" si="3"/>
        <v>0.61455462589708898</v>
      </c>
      <c r="G25" s="1">
        <f t="shared" si="3"/>
        <v>0.38544537410291108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144218</v>
      </c>
      <c r="D26">
        <f>'SD district-data'!J26</f>
        <v>89801</v>
      </c>
      <c r="E26">
        <f>'SD district-data'!K26</f>
        <v>54417</v>
      </c>
      <c r="F26" s="1">
        <f t="shared" si="3"/>
        <v>0.62267539419489937</v>
      </c>
      <c r="G26" s="1">
        <f t="shared" si="3"/>
        <v>0.37732460580510063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153980</v>
      </c>
      <c r="D27">
        <f>'SD district-data'!J27</f>
        <v>84928</v>
      </c>
      <c r="E27">
        <f>'SD district-data'!K27</f>
        <v>69052</v>
      </c>
      <c r="F27" s="1">
        <f t="shared" si="3"/>
        <v>0.55155214962982202</v>
      </c>
      <c r="G27" s="1">
        <f t="shared" si="3"/>
        <v>0.44844785037017793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129836</v>
      </c>
      <c r="D28">
        <f>'SD district-data'!J28</f>
        <v>43998</v>
      </c>
      <c r="E28">
        <f>'SD district-data'!K28</f>
        <v>85838</v>
      </c>
      <c r="F28" s="1">
        <f t="shared" si="3"/>
        <v>0.33887365599679597</v>
      </c>
      <c r="G28" s="1">
        <f t="shared" si="3"/>
        <v>0.66112634400320403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112377</v>
      </c>
      <c r="D29">
        <f>'SD district-data'!J29</f>
        <v>38131</v>
      </c>
      <c r="E29">
        <f>'SD district-data'!K29</f>
        <v>74246</v>
      </c>
      <c r="F29" s="1">
        <f t="shared" si="3"/>
        <v>0.33931320465931641</v>
      </c>
      <c r="G29" s="1">
        <f t="shared" si="3"/>
        <v>0.66068679534068364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151628</v>
      </c>
      <c r="D30">
        <f>'SD district-data'!J30</f>
        <v>83045</v>
      </c>
      <c r="E30">
        <f>'SD district-data'!K30</f>
        <v>68583</v>
      </c>
      <c r="F30" s="1">
        <f t="shared" si="3"/>
        <v>0.54768908117234283</v>
      </c>
      <c r="G30" s="1">
        <f t="shared" si="3"/>
        <v>0.45231091882765717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131888</v>
      </c>
      <c r="D31">
        <f>'SD district-data'!J31</f>
        <v>58606</v>
      </c>
      <c r="E31">
        <f>'SD district-data'!K31</f>
        <v>73282</v>
      </c>
      <c r="F31" s="1">
        <f t="shared" si="3"/>
        <v>0.44436188280965666</v>
      </c>
      <c r="G31" s="1">
        <f t="shared" si="3"/>
        <v>0.55563811719034328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125011</v>
      </c>
      <c r="D32">
        <f>'SD district-data'!J32</f>
        <v>45295</v>
      </c>
      <c r="E32">
        <f>'SD district-data'!K32</f>
        <v>79716</v>
      </c>
      <c r="F32" s="1">
        <f t="shared" si="3"/>
        <v>0.36232811512586893</v>
      </c>
      <c r="G32" s="1">
        <f t="shared" si="3"/>
        <v>0.63767188487413107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126285</v>
      </c>
      <c r="D33">
        <f>'SD district-data'!J33</f>
        <v>39404</v>
      </c>
      <c r="E33">
        <f>'SD district-data'!K33</f>
        <v>86881</v>
      </c>
      <c r="F33" s="1">
        <f t="shared" si="3"/>
        <v>0.3120243892782199</v>
      </c>
      <c r="G33" s="1">
        <f t="shared" si="3"/>
        <v>0.68797561072178015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136536</v>
      </c>
      <c r="D34">
        <f>'SD district-data'!J34</f>
        <v>63783</v>
      </c>
      <c r="E34">
        <f>'SD district-data'!K34</f>
        <v>72753</v>
      </c>
      <c r="F34" s="1">
        <f t="shared" si="3"/>
        <v>0.46715152047811564</v>
      </c>
      <c r="G34" s="1">
        <f t="shared" si="3"/>
        <v>0.5328484795218843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129695</v>
      </c>
      <c r="D35">
        <f>'SD district-data'!J35</f>
        <v>61521</v>
      </c>
      <c r="E35">
        <f>'SD district-data'!K35</f>
        <v>68174</v>
      </c>
      <c r="F35" s="1">
        <f t="shared" si="3"/>
        <v>0.47435136281275297</v>
      </c>
      <c r="G35" s="1">
        <f t="shared" si="3"/>
        <v>0.52564863718724697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1" priority="4">
      <formula>F2&gt;G2</formula>
    </cfRule>
  </conditionalFormatting>
  <conditionalFormatting sqref="G2:G35 I2:I35">
    <cfRule type="expression" dxfId="10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18</v>
      </c>
      <c r="I2" s="3">
        <f>SUM(I3:I35)</f>
        <v>15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109707</v>
      </c>
      <c r="D3">
        <f>'SD district-data'!M3</f>
        <v>69407</v>
      </c>
      <c r="E3">
        <f>'SD district-data'!N3</f>
        <v>40300</v>
      </c>
      <c r="F3" s="1">
        <f t="shared" ref="F3:G18" si="0">D3/$C3</f>
        <v>0.63265789785519611</v>
      </c>
      <c r="G3" s="1">
        <f t="shared" si="0"/>
        <v>0.36734210214480389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128264</v>
      </c>
      <c r="D4">
        <f>'SD district-data'!M4</f>
        <v>71834</v>
      </c>
      <c r="E4">
        <f>'SD district-data'!N4</f>
        <v>56430</v>
      </c>
      <c r="F4" s="1">
        <f t="shared" si="0"/>
        <v>0.56004802594648539</v>
      </c>
      <c r="G4" s="1">
        <f t="shared" si="0"/>
        <v>0.43995197405351461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128835</v>
      </c>
      <c r="D5">
        <f>'SD district-data'!M5</f>
        <v>92406</v>
      </c>
      <c r="E5">
        <f>'SD district-data'!N5</f>
        <v>36429</v>
      </c>
      <c r="F5" s="1">
        <f t="shared" si="0"/>
        <v>0.71724298521364538</v>
      </c>
      <c r="G5" s="1">
        <f t="shared" si="0"/>
        <v>0.28275701478635462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128058</v>
      </c>
      <c r="D6">
        <f>'SD district-data'!M6</f>
        <v>50927</v>
      </c>
      <c r="E6">
        <f>'SD district-data'!N6</f>
        <v>77131</v>
      </c>
      <c r="F6" s="1">
        <f t="shared" si="0"/>
        <v>0.39768698558465693</v>
      </c>
      <c r="G6" s="1">
        <f t="shared" si="0"/>
        <v>0.60231301441534302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147659</v>
      </c>
      <c r="D7">
        <f>'SD district-data'!M7</f>
        <v>59729</v>
      </c>
      <c r="E7">
        <f>'SD district-data'!N7</f>
        <v>87930</v>
      </c>
      <c r="F7" s="1">
        <f t="shared" si="0"/>
        <v>0.40450632877101972</v>
      </c>
      <c r="G7" s="1">
        <f t="shared" si="0"/>
        <v>0.59549367122898034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128716</v>
      </c>
      <c r="D8">
        <f>'SD district-data'!M8</f>
        <v>81300</v>
      </c>
      <c r="E8">
        <f>'SD district-data'!N8</f>
        <v>47416</v>
      </c>
      <c r="F8" s="1">
        <f t="shared" si="0"/>
        <v>0.63162310823829204</v>
      </c>
      <c r="G8" s="1">
        <f t="shared" si="0"/>
        <v>0.36837689176170796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159118</v>
      </c>
      <c r="D9">
        <f>'SD district-data'!M9</f>
        <v>68493</v>
      </c>
      <c r="E9">
        <f>'SD district-data'!N9</f>
        <v>90625</v>
      </c>
      <c r="F9" s="1">
        <f t="shared" si="0"/>
        <v>0.43045412838270969</v>
      </c>
      <c r="G9" s="1">
        <f t="shared" si="0"/>
        <v>0.56954587161729031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134934</v>
      </c>
      <c r="D10">
        <f>'SD district-data'!M10</f>
        <v>78435</v>
      </c>
      <c r="E10">
        <f>'SD district-data'!N10</f>
        <v>56499</v>
      </c>
      <c r="F10" s="1">
        <f t="shared" si="0"/>
        <v>0.5812841833785406</v>
      </c>
      <c r="G10" s="1">
        <f t="shared" si="0"/>
        <v>0.4187158166214594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143040</v>
      </c>
      <c r="D11">
        <f>'SD district-data'!M11</f>
        <v>89291</v>
      </c>
      <c r="E11">
        <f>'SD district-data'!N11</f>
        <v>53749</v>
      </c>
      <c r="F11" s="1">
        <f t="shared" si="0"/>
        <v>0.62423797539149883</v>
      </c>
      <c r="G11" s="1">
        <f t="shared" si="0"/>
        <v>0.37576202460850111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131131</v>
      </c>
      <c r="D12">
        <f>'SD district-data'!M12</f>
        <v>59211</v>
      </c>
      <c r="E12">
        <f>'SD district-data'!N12</f>
        <v>71920</v>
      </c>
      <c r="F12" s="1">
        <f t="shared" si="0"/>
        <v>0.45154082558662711</v>
      </c>
      <c r="G12" s="1">
        <f t="shared" si="0"/>
        <v>0.54845917441337289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123170</v>
      </c>
      <c r="D13">
        <f>'SD district-data'!M13</f>
        <v>82264</v>
      </c>
      <c r="E13">
        <f>'SD district-data'!N13</f>
        <v>40906</v>
      </c>
      <c r="F13" s="1">
        <f t="shared" si="0"/>
        <v>0.66788990825688077</v>
      </c>
      <c r="G13" s="1">
        <f t="shared" si="0"/>
        <v>0.33211009174311928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139751</v>
      </c>
      <c r="D14">
        <f>'SD district-data'!M14</f>
        <v>46763</v>
      </c>
      <c r="E14">
        <f>'SD district-data'!N14</f>
        <v>92988</v>
      </c>
      <c r="F14" s="1">
        <f t="shared" si="0"/>
        <v>0.33461656803886913</v>
      </c>
      <c r="G14" s="1">
        <f t="shared" si="0"/>
        <v>0.66538343196113092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133792</v>
      </c>
      <c r="D15">
        <f>'SD district-data'!M15</f>
        <v>78824</v>
      </c>
      <c r="E15">
        <f>'SD district-data'!N15</f>
        <v>54968</v>
      </c>
      <c r="F15" s="1">
        <f t="shared" si="0"/>
        <v>0.58915331260463999</v>
      </c>
      <c r="G15" s="1">
        <f t="shared" si="0"/>
        <v>0.41084668739535996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126307</v>
      </c>
      <c r="D16">
        <f>'SD district-data'!M16</f>
        <v>42228</v>
      </c>
      <c r="E16">
        <f>'SD district-data'!N16</f>
        <v>84079</v>
      </c>
      <c r="F16" s="1">
        <f t="shared" si="0"/>
        <v>0.33432826367501406</v>
      </c>
      <c r="G16" s="1">
        <f t="shared" si="0"/>
        <v>0.665671736324986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120081</v>
      </c>
      <c r="D17">
        <f>'SD district-data'!M17</f>
        <v>85936</v>
      </c>
      <c r="E17">
        <f>'SD district-data'!N17</f>
        <v>34145</v>
      </c>
      <c r="F17" s="1">
        <f t="shared" si="0"/>
        <v>0.71565026940148735</v>
      </c>
      <c r="G17" s="1">
        <f t="shared" si="0"/>
        <v>0.28434973059851265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139523</v>
      </c>
      <c r="D18">
        <f>'SD district-data'!M18</f>
        <v>90192</v>
      </c>
      <c r="E18">
        <f>'SD district-data'!N18</f>
        <v>49331</v>
      </c>
      <c r="F18" s="1">
        <f t="shared" si="0"/>
        <v>0.6464310543781312</v>
      </c>
      <c r="G18" s="1">
        <f t="shared" si="0"/>
        <v>0.3535689456218688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113016</v>
      </c>
      <c r="D19">
        <f>'SD district-data'!M19</f>
        <v>44715</v>
      </c>
      <c r="E19">
        <f>'SD district-data'!N19</f>
        <v>68301</v>
      </c>
      <c r="F19" s="1">
        <f t="shared" ref="F19:G35" si="3">D19/$C19</f>
        <v>0.39565194308770441</v>
      </c>
      <c r="G19" s="1">
        <f t="shared" si="3"/>
        <v>0.60434805691229565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128577</v>
      </c>
      <c r="D20">
        <f>'SD district-data'!M20</f>
        <v>75658</v>
      </c>
      <c r="E20">
        <f>'SD district-data'!N20</f>
        <v>52919</v>
      </c>
      <c r="F20" s="1">
        <f t="shared" si="3"/>
        <v>0.5884256126678955</v>
      </c>
      <c r="G20" s="1">
        <f t="shared" si="3"/>
        <v>0.4115743873321045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148203</v>
      </c>
      <c r="D21">
        <f>'SD district-data'!M21</f>
        <v>63783</v>
      </c>
      <c r="E21">
        <f>'SD district-data'!N21</f>
        <v>84420</v>
      </c>
      <c r="F21" s="1">
        <f t="shared" si="3"/>
        <v>0.43037590332179509</v>
      </c>
      <c r="G21" s="1">
        <f t="shared" si="3"/>
        <v>0.56962409667820491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129079</v>
      </c>
      <c r="D22">
        <f>'SD district-data'!M22</f>
        <v>62002</v>
      </c>
      <c r="E22">
        <f>'SD district-data'!N22</f>
        <v>67077</v>
      </c>
      <c r="F22" s="1">
        <f t="shared" si="3"/>
        <v>0.48034149629296785</v>
      </c>
      <c r="G22" s="1">
        <f t="shared" si="3"/>
        <v>0.51965850370703215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133731</v>
      </c>
      <c r="D23">
        <f>'SD district-data'!M23</f>
        <v>117916</v>
      </c>
      <c r="E23">
        <f>'SD district-data'!N23</f>
        <v>15815</v>
      </c>
      <c r="F23" s="1">
        <f t="shared" si="3"/>
        <v>0.88174020982419932</v>
      </c>
      <c r="G23" s="1">
        <f t="shared" si="3"/>
        <v>0.11825979017580067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137974</v>
      </c>
      <c r="D24">
        <f>'SD district-data'!M24</f>
        <v>58949</v>
      </c>
      <c r="E24">
        <f>'SD district-data'!N24</f>
        <v>79025</v>
      </c>
      <c r="F24" s="1">
        <f t="shared" si="3"/>
        <v>0.42724716250887851</v>
      </c>
      <c r="G24" s="1">
        <f t="shared" si="3"/>
        <v>0.57275283749112149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142994</v>
      </c>
      <c r="D25">
        <f>'SD district-data'!M25</f>
        <v>92808</v>
      </c>
      <c r="E25">
        <f>'SD district-data'!N25</f>
        <v>50186</v>
      </c>
      <c r="F25" s="1">
        <f t="shared" si="3"/>
        <v>0.64903422521224663</v>
      </c>
      <c r="G25" s="1">
        <f t="shared" si="3"/>
        <v>0.35096577478775332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145896</v>
      </c>
      <c r="D26">
        <f>'SD district-data'!M26</f>
        <v>96301</v>
      </c>
      <c r="E26">
        <f>'SD district-data'!N26</f>
        <v>49595</v>
      </c>
      <c r="F26" s="1">
        <f t="shared" si="3"/>
        <v>0.66006607446400178</v>
      </c>
      <c r="G26" s="1">
        <f t="shared" si="3"/>
        <v>0.33993392553599827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155278</v>
      </c>
      <c r="D27">
        <f>'SD district-data'!M27</f>
        <v>92613</v>
      </c>
      <c r="E27">
        <f>'SD district-data'!N27</f>
        <v>62665</v>
      </c>
      <c r="F27" s="1">
        <f t="shared" si="3"/>
        <v>0.59643349347621688</v>
      </c>
      <c r="G27" s="1">
        <f t="shared" si="3"/>
        <v>0.40356650652378318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131878</v>
      </c>
      <c r="D28">
        <f>'SD district-data'!M28</f>
        <v>53647</v>
      </c>
      <c r="E28">
        <f>'SD district-data'!N28</f>
        <v>78231</v>
      </c>
      <c r="F28" s="1">
        <f t="shared" si="3"/>
        <v>0.40679264168398066</v>
      </c>
      <c r="G28" s="1">
        <f t="shared" si="3"/>
        <v>0.59320735831601934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113821</v>
      </c>
      <c r="D29">
        <f>'SD district-data'!M29</f>
        <v>44714</v>
      </c>
      <c r="E29">
        <f>'SD district-data'!N29</f>
        <v>69107</v>
      </c>
      <c r="F29" s="1">
        <f t="shared" si="3"/>
        <v>0.39284490559738539</v>
      </c>
      <c r="G29" s="1">
        <f t="shared" si="3"/>
        <v>0.60715509440261461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155349</v>
      </c>
      <c r="D30">
        <f>'SD district-data'!M30</f>
        <v>91372</v>
      </c>
      <c r="E30">
        <f>'SD district-data'!N30</f>
        <v>63977</v>
      </c>
      <c r="F30" s="1">
        <f t="shared" si="3"/>
        <v>0.58817243754385284</v>
      </c>
      <c r="G30" s="1">
        <f t="shared" si="3"/>
        <v>0.4118275624561471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133371</v>
      </c>
      <c r="D31">
        <f>'SD district-data'!M31</f>
        <v>65391</v>
      </c>
      <c r="E31">
        <f>'SD district-data'!N31</f>
        <v>67980</v>
      </c>
      <c r="F31" s="1">
        <f t="shared" si="3"/>
        <v>0.49029399194727491</v>
      </c>
      <c r="G31" s="1">
        <f t="shared" si="3"/>
        <v>0.50970600805272515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126476</v>
      </c>
      <c r="D32">
        <f>'SD district-data'!M32</f>
        <v>54887</v>
      </c>
      <c r="E32">
        <f>'SD district-data'!N32</f>
        <v>71589</v>
      </c>
      <c r="F32" s="1">
        <f t="shared" si="3"/>
        <v>0.43397166260792563</v>
      </c>
      <c r="G32" s="1">
        <f t="shared" si="3"/>
        <v>0.56602833739207437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127636</v>
      </c>
      <c r="D33">
        <f>'SD district-data'!M33</f>
        <v>51078</v>
      </c>
      <c r="E33">
        <f>'SD district-data'!N33</f>
        <v>76558</v>
      </c>
      <c r="F33" s="1">
        <f t="shared" si="3"/>
        <v>0.40018490081168323</v>
      </c>
      <c r="G33" s="1">
        <f t="shared" si="3"/>
        <v>0.59981509918831677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138867</v>
      </c>
      <c r="D34">
        <f>'SD district-data'!M34</f>
        <v>73710</v>
      </c>
      <c r="E34">
        <f>'SD district-data'!N34</f>
        <v>65157</v>
      </c>
      <c r="F34" s="1">
        <f t="shared" si="3"/>
        <v>0.53079565339497503</v>
      </c>
      <c r="G34" s="1">
        <f t="shared" si="3"/>
        <v>0.46920434660502497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131835</v>
      </c>
      <c r="D35">
        <f>'SD district-data'!M35</f>
        <v>71724</v>
      </c>
      <c r="E35">
        <f>'SD district-data'!N35</f>
        <v>60111</v>
      </c>
      <c r="F35" s="1">
        <f t="shared" si="3"/>
        <v>0.54404369097735805</v>
      </c>
      <c r="G35" s="1">
        <f t="shared" si="3"/>
        <v>0.45595630902264195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9" priority="4">
      <formula>F2&gt;G2</formula>
    </cfRule>
  </conditionalFormatting>
  <conditionalFormatting sqref="G2:G35 I2:I35">
    <cfRule type="expression" dxfId="8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110358</v>
      </c>
      <c r="D3">
        <f>'SD district-data'!P3</f>
        <v>64783</v>
      </c>
      <c r="E3">
        <f>'SD district-data'!Q3</f>
        <v>42792</v>
      </c>
      <c r="F3" s="1">
        <f t="shared" ref="F3:G18" si="0">D3/$C3</f>
        <v>0.58702586128780876</v>
      </c>
      <c r="G3" s="1">
        <f t="shared" si="0"/>
        <v>0.38775621160224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128940</v>
      </c>
      <c r="D4">
        <f>'SD district-data'!P4</f>
        <v>60428</v>
      </c>
      <c r="E4">
        <f>'SD district-data'!Q4</f>
        <v>63388</v>
      </c>
      <c r="F4" s="1">
        <f t="shared" si="0"/>
        <v>0.46865208624166277</v>
      </c>
      <c r="G4" s="1">
        <f t="shared" si="0"/>
        <v>0.49160850007755547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129515</v>
      </c>
      <c r="D5">
        <f>'SD district-data'!P5</f>
        <v>86345</v>
      </c>
      <c r="E5">
        <f>'SD district-data'!Q5</f>
        <v>40284</v>
      </c>
      <c r="F5" s="1">
        <f t="shared" si="0"/>
        <v>0.66667953518897427</v>
      </c>
      <c r="G5" s="1">
        <f t="shared" si="0"/>
        <v>0.31103733158321428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127892</v>
      </c>
      <c r="D6">
        <f>'SD district-data'!P6</f>
        <v>44593</v>
      </c>
      <c r="E6">
        <f>'SD district-data'!Q6</f>
        <v>79657</v>
      </c>
      <c r="F6" s="1">
        <f t="shared" si="0"/>
        <v>0.34867700872611268</v>
      </c>
      <c r="G6" s="1">
        <f t="shared" si="0"/>
        <v>0.62284583867638321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148364</v>
      </c>
      <c r="D7">
        <f>'SD district-data'!P7</f>
        <v>48226</v>
      </c>
      <c r="E7">
        <f>'SD district-data'!Q7</f>
        <v>95244</v>
      </c>
      <c r="F7" s="1">
        <f t="shared" si="0"/>
        <v>0.32505189938259954</v>
      </c>
      <c r="G7" s="1">
        <f t="shared" si="0"/>
        <v>0.64196166185867187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129011</v>
      </c>
      <c r="D8">
        <f>'SD district-data'!P8</f>
        <v>71904</v>
      </c>
      <c r="E8">
        <f>'SD district-data'!Q8</f>
        <v>53131</v>
      </c>
      <c r="F8" s="1">
        <f t="shared" si="0"/>
        <v>0.55734782305384811</v>
      </c>
      <c r="G8" s="1">
        <f t="shared" si="0"/>
        <v>0.41183309950314312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159422</v>
      </c>
      <c r="D9">
        <f>'SD district-data'!P9</f>
        <v>60262</v>
      </c>
      <c r="E9">
        <f>'SD district-data'!Q9</f>
        <v>95046</v>
      </c>
      <c r="F9" s="1">
        <f t="shared" si="0"/>
        <v>0.37800303596743234</v>
      </c>
      <c r="G9" s="1">
        <f t="shared" si="0"/>
        <v>0.59619124085759811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135904</v>
      </c>
      <c r="D10">
        <f>'SD district-data'!P10</f>
        <v>70569</v>
      </c>
      <c r="E10">
        <f>'SD district-data'!Q10</f>
        <v>61344</v>
      </c>
      <c r="F10" s="1">
        <f t="shared" si="0"/>
        <v>0.51925623969861079</v>
      </c>
      <c r="G10" s="1">
        <f t="shared" si="0"/>
        <v>0.45137744290087123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143809</v>
      </c>
      <c r="D11">
        <f>'SD district-data'!P11</f>
        <v>81868</v>
      </c>
      <c r="E11">
        <f>'SD district-data'!Q11</f>
        <v>58072</v>
      </c>
      <c r="F11" s="1">
        <f t="shared" si="0"/>
        <v>0.56928286824885788</v>
      </c>
      <c r="G11" s="1">
        <f t="shared" si="0"/>
        <v>0.40381339137327982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131835</v>
      </c>
      <c r="D12">
        <f>'SD district-data'!P12</f>
        <v>47291</v>
      </c>
      <c r="E12">
        <f>'SD district-data'!Q12</f>
        <v>80163</v>
      </c>
      <c r="F12" s="1">
        <f t="shared" si="0"/>
        <v>0.35871354344445711</v>
      </c>
      <c r="G12" s="1">
        <f t="shared" si="0"/>
        <v>0.60805552395039253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124395</v>
      </c>
      <c r="D13">
        <f>'SD district-data'!P13</f>
        <v>73783</v>
      </c>
      <c r="E13">
        <f>'SD district-data'!Q13</f>
        <v>46481</v>
      </c>
      <c r="F13" s="1">
        <f t="shared" si="0"/>
        <v>0.593134772297922</v>
      </c>
      <c r="G13" s="1">
        <f t="shared" si="0"/>
        <v>0.37365649744764662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140660</v>
      </c>
      <c r="D14">
        <f>'SD district-data'!P14</f>
        <v>34537</v>
      </c>
      <c r="E14">
        <f>'SD district-data'!Q14</f>
        <v>101543</v>
      </c>
      <c r="F14" s="1">
        <f t="shared" si="0"/>
        <v>0.24553533342812456</v>
      </c>
      <c r="G14" s="1">
        <f t="shared" si="0"/>
        <v>0.72190388170055453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134485</v>
      </c>
      <c r="D15">
        <f>'SD district-data'!P15</f>
        <v>68828</v>
      </c>
      <c r="E15">
        <f>'SD district-data'!Q15</f>
        <v>61426</v>
      </c>
      <c r="F15" s="1">
        <f t="shared" si="0"/>
        <v>0.51178941889430052</v>
      </c>
      <c r="G15" s="1">
        <f t="shared" si="0"/>
        <v>0.45674982340037923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126975</v>
      </c>
      <c r="D16">
        <f>'SD district-data'!P16</f>
        <v>35440</v>
      </c>
      <c r="E16">
        <f>'SD district-data'!Q16</f>
        <v>87271</v>
      </c>
      <c r="F16" s="1">
        <f t="shared" si="0"/>
        <v>0.27911006103563696</v>
      </c>
      <c r="G16" s="1">
        <f t="shared" si="0"/>
        <v>0.68730852530025599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120643</v>
      </c>
      <c r="D17">
        <f>'SD district-data'!P17</f>
        <v>80453</v>
      </c>
      <c r="E17">
        <f>'SD district-data'!Q17</f>
        <v>37520</v>
      </c>
      <c r="F17" s="1">
        <f t="shared" si="0"/>
        <v>0.66686836368459013</v>
      </c>
      <c r="G17" s="1">
        <f t="shared" si="0"/>
        <v>0.31100022380080072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140670</v>
      </c>
      <c r="D18">
        <f>'SD district-data'!P18</f>
        <v>82995</v>
      </c>
      <c r="E18">
        <f>'SD district-data'!Q18</f>
        <v>54545</v>
      </c>
      <c r="F18" s="1">
        <f t="shared" si="0"/>
        <v>0.58999786734911497</v>
      </c>
      <c r="G18" s="1">
        <f t="shared" si="0"/>
        <v>0.38775147508352881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113891</v>
      </c>
      <c r="D19">
        <f>'SD district-data'!P19</f>
        <v>36479</v>
      </c>
      <c r="E19">
        <f>'SD district-data'!Q19</f>
        <v>74457</v>
      </c>
      <c r="F19" s="1">
        <f t="shared" ref="F19:G35" si="3">D19/$C19</f>
        <v>0.32029747741261383</v>
      </c>
      <c r="G19" s="1">
        <f t="shared" si="3"/>
        <v>0.65375666207162986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128366</v>
      </c>
      <c r="D20">
        <f>'SD district-data'!P20</f>
        <v>68533</v>
      </c>
      <c r="E20">
        <f>'SD district-data'!Q20</f>
        <v>55338</v>
      </c>
      <c r="F20" s="1">
        <f t="shared" si="3"/>
        <v>0.53388747799261482</v>
      </c>
      <c r="G20" s="1">
        <f t="shared" si="3"/>
        <v>0.43109546141501642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149379</v>
      </c>
      <c r="D21">
        <f>'SD district-data'!P21</f>
        <v>55016</v>
      </c>
      <c r="E21">
        <f>'SD district-data'!Q21</f>
        <v>90470</v>
      </c>
      <c r="F21" s="1">
        <f t="shared" si="3"/>
        <v>0.3682980874152324</v>
      </c>
      <c r="G21" s="1">
        <f t="shared" si="3"/>
        <v>0.60564068577243124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130075</v>
      </c>
      <c r="D22">
        <f>'SD district-data'!P22</f>
        <v>53535</v>
      </c>
      <c r="E22">
        <f>'SD district-data'!Q22</f>
        <v>72629</v>
      </c>
      <c r="F22" s="1">
        <f t="shared" si="3"/>
        <v>0.4115702479338843</v>
      </c>
      <c r="G22" s="1">
        <f t="shared" si="3"/>
        <v>0.55836248318277915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134260</v>
      </c>
      <c r="D23">
        <f>'SD district-data'!P23</f>
        <v>112614</v>
      </c>
      <c r="E23">
        <f>'SD district-data'!Q23</f>
        <v>18967</v>
      </c>
      <c r="F23" s="1">
        <f t="shared" si="3"/>
        <v>0.83877551020408159</v>
      </c>
      <c r="G23" s="1">
        <f t="shared" si="3"/>
        <v>0.14127066885148221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138753</v>
      </c>
      <c r="D24">
        <f>'SD district-data'!P24</f>
        <v>49513</v>
      </c>
      <c r="E24">
        <f>'SD district-data'!Q24</f>
        <v>84877</v>
      </c>
      <c r="F24" s="1">
        <f t="shared" si="3"/>
        <v>0.35684273493185731</v>
      </c>
      <c r="G24" s="1">
        <f t="shared" si="3"/>
        <v>0.61171289990126343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143729</v>
      </c>
      <c r="D25">
        <f>'SD district-data'!P25</f>
        <v>84192</v>
      </c>
      <c r="E25">
        <f>'SD district-data'!Q25</f>
        <v>55969</v>
      </c>
      <c r="F25" s="1">
        <f t="shared" si="3"/>
        <v>0.58576905147882474</v>
      </c>
      <c r="G25" s="1">
        <f t="shared" si="3"/>
        <v>0.3894064524208754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146627</v>
      </c>
      <c r="D26">
        <f>'SD district-data'!P26</f>
        <v>86635</v>
      </c>
      <c r="E26">
        <f>'SD district-data'!Q26</f>
        <v>55861</v>
      </c>
      <c r="F26" s="1">
        <f t="shared" si="3"/>
        <v>0.59085298069250547</v>
      </c>
      <c r="G26" s="1">
        <f t="shared" si="3"/>
        <v>0.38097349055767354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156080</v>
      </c>
      <c r="D27">
        <f>'SD district-data'!P27</f>
        <v>81190</v>
      </c>
      <c r="E27">
        <f>'SD district-data'!Q27</f>
        <v>70834</v>
      </c>
      <c r="F27" s="1">
        <f t="shared" si="3"/>
        <v>0.52018195797027167</v>
      </c>
      <c r="G27" s="1">
        <f t="shared" si="3"/>
        <v>0.4538313685289595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131943</v>
      </c>
      <c r="D28">
        <f>'SD district-data'!P28</f>
        <v>45226</v>
      </c>
      <c r="E28">
        <f>'SD district-data'!Q28</f>
        <v>82599</v>
      </c>
      <c r="F28" s="1">
        <f t="shared" si="3"/>
        <v>0.3427692261052121</v>
      </c>
      <c r="G28" s="1">
        <f t="shared" si="3"/>
        <v>0.62602032695936882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114164</v>
      </c>
      <c r="D29">
        <f>'SD district-data'!P29</f>
        <v>36906</v>
      </c>
      <c r="E29">
        <f>'SD district-data'!Q29</f>
        <v>73235</v>
      </c>
      <c r="F29" s="1">
        <f t="shared" si="3"/>
        <v>0.32327178445043969</v>
      </c>
      <c r="G29" s="1">
        <f t="shared" si="3"/>
        <v>0.64148943624960586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154973</v>
      </c>
      <c r="D30">
        <f>'SD district-data'!P30</f>
        <v>82366</v>
      </c>
      <c r="E30">
        <f>'SD district-data'!Q30</f>
        <v>68370</v>
      </c>
      <c r="F30" s="1">
        <f t="shared" si="3"/>
        <v>0.53148612984197252</v>
      </c>
      <c r="G30" s="1">
        <f t="shared" si="3"/>
        <v>0.44117362379253161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134004</v>
      </c>
      <c r="D31">
        <f>'SD district-data'!P31</f>
        <v>57239</v>
      </c>
      <c r="E31">
        <f>'SD district-data'!Q31</f>
        <v>72290</v>
      </c>
      <c r="F31" s="1">
        <f t="shared" si="3"/>
        <v>0.42714396585176562</v>
      </c>
      <c r="G31" s="1">
        <f t="shared" si="3"/>
        <v>0.53946150861168318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127059</v>
      </c>
      <c r="D32">
        <f>'SD district-data'!P32</f>
        <v>42450</v>
      </c>
      <c r="E32">
        <f>'SD district-data'!Q32</f>
        <v>80933</v>
      </c>
      <c r="F32" s="1">
        <f t="shared" si="3"/>
        <v>0.33409675819894696</v>
      </c>
      <c r="G32" s="1">
        <f t="shared" si="3"/>
        <v>0.63697180050212898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128403</v>
      </c>
      <c r="D33">
        <f>'SD district-data'!P33</f>
        <v>38171</v>
      </c>
      <c r="E33">
        <f>'SD district-data'!Q33</f>
        <v>85989</v>
      </c>
      <c r="F33" s="1">
        <f t="shared" si="3"/>
        <v>0.29727498578693645</v>
      </c>
      <c r="G33" s="1">
        <f t="shared" si="3"/>
        <v>0.6696806149389033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138785</v>
      </c>
      <c r="D34">
        <f>'SD district-data'!P34</f>
        <v>63601</v>
      </c>
      <c r="E34">
        <f>'SD district-data'!Q34</f>
        <v>70734</v>
      </c>
      <c r="F34" s="1">
        <f t="shared" si="3"/>
        <v>0.4582699859494902</v>
      </c>
      <c r="G34" s="1">
        <f t="shared" si="3"/>
        <v>0.50966603019058254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132093</v>
      </c>
      <c r="D35">
        <f>'SD district-data'!P35</f>
        <v>64075</v>
      </c>
      <c r="E35">
        <f>'SD district-data'!Q35</f>
        <v>64366</v>
      </c>
      <c r="F35" s="1">
        <f t="shared" si="3"/>
        <v>0.48507490934417419</v>
      </c>
      <c r="G35" s="1">
        <f t="shared" si="3"/>
        <v>0.48727790268977161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7" priority="4">
      <formula>F2&gt;G2</formula>
    </cfRule>
  </conditionalFormatting>
  <conditionalFormatting sqref="G2:G35 I2:I35">
    <cfRule type="expression" dxfId="6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5</v>
      </c>
      <c r="I2" s="3">
        <f>SUM(I3:I35)</f>
        <v>28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134845</v>
      </c>
      <c r="D3">
        <f>'SD district-data'!S3</f>
        <v>63680</v>
      </c>
      <c r="E3">
        <f>'SD district-data'!T3</f>
        <v>64491</v>
      </c>
      <c r="F3" s="1">
        <f t="shared" ref="F3:G18" si="0">D3/$C3</f>
        <v>0.47224591197300603</v>
      </c>
      <c r="G3" s="1">
        <f t="shared" si="0"/>
        <v>0.47826022470243612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162119</v>
      </c>
      <c r="D4">
        <f>'SD district-data'!S4</f>
        <v>58620</v>
      </c>
      <c r="E4">
        <f>'SD district-data'!T4</f>
        <v>94702</v>
      </c>
      <c r="F4" s="1">
        <f t="shared" si="0"/>
        <v>0.36158624220480018</v>
      </c>
      <c r="G4" s="1">
        <f t="shared" si="0"/>
        <v>0.58415114823062075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147009</v>
      </c>
      <c r="D5">
        <f>'SD district-data'!S5</f>
        <v>80092</v>
      </c>
      <c r="E5">
        <f>'SD district-data'!T5</f>
        <v>60596</v>
      </c>
      <c r="F5" s="1">
        <f t="shared" si="0"/>
        <v>0.54481018168955642</v>
      </c>
      <c r="G5" s="1">
        <f t="shared" si="0"/>
        <v>0.41219245080233186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159195</v>
      </c>
      <c r="D6">
        <f>'SD district-data'!S6</f>
        <v>40782</v>
      </c>
      <c r="E6">
        <f>'SD district-data'!T6</f>
        <v>111999</v>
      </c>
      <c r="F6" s="1">
        <f t="shared" si="0"/>
        <v>0.25617638744935456</v>
      </c>
      <c r="G6" s="1">
        <f t="shared" si="0"/>
        <v>0.70353340243098084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183041</v>
      </c>
      <c r="D7">
        <f>'SD district-data'!S7</f>
        <v>41952</v>
      </c>
      <c r="E7">
        <f>'SD district-data'!T7</f>
        <v>133680</v>
      </c>
      <c r="F7" s="1">
        <f t="shared" si="0"/>
        <v>0.22919455204025327</v>
      </c>
      <c r="G7" s="1">
        <f t="shared" si="0"/>
        <v>0.73032817783993753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161579</v>
      </c>
      <c r="D8">
        <f>'SD district-data'!S8</f>
        <v>74193</v>
      </c>
      <c r="E8">
        <f>'SD district-data'!T8</f>
        <v>79830</v>
      </c>
      <c r="F8" s="1">
        <f t="shared" si="0"/>
        <v>0.45917476899844656</v>
      </c>
      <c r="G8" s="1">
        <f t="shared" si="0"/>
        <v>0.49406172831865525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183043</v>
      </c>
      <c r="D9">
        <f>'SD district-data'!S9</f>
        <v>48008</v>
      </c>
      <c r="E9">
        <f>'SD district-data'!T9</f>
        <v>127890</v>
      </c>
      <c r="F9" s="1">
        <f t="shared" si="0"/>
        <v>0.26227716984533689</v>
      </c>
      <c r="G9" s="1">
        <f t="shared" si="0"/>
        <v>0.69868828635894298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162902</v>
      </c>
      <c r="D10">
        <f>'SD district-data'!S10</f>
        <v>67842</v>
      </c>
      <c r="E10">
        <f>'SD district-data'!T10</f>
        <v>88144</v>
      </c>
      <c r="F10" s="1">
        <f t="shared" si="0"/>
        <v>0.41645897533486392</v>
      </c>
      <c r="G10" s="1">
        <f t="shared" si="0"/>
        <v>0.54108605173662694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171172</v>
      </c>
      <c r="D11">
        <f>'SD district-data'!S11</f>
        <v>78404</v>
      </c>
      <c r="E11">
        <f>'SD district-data'!T11</f>
        <v>86112</v>
      </c>
      <c r="F11" s="1">
        <f t="shared" si="0"/>
        <v>0.45804220316406891</v>
      </c>
      <c r="G11" s="1">
        <f t="shared" si="0"/>
        <v>0.50307293248895846</v>
      </c>
      <c r="H11" s="3">
        <f t="shared" si="1"/>
        <v>0</v>
      </c>
      <c r="I11" s="3">
        <f t="shared" si="2"/>
        <v>1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160306</v>
      </c>
      <c r="D12">
        <f>'SD district-data'!S12</f>
        <v>44563</v>
      </c>
      <c r="E12">
        <f>'SD district-data'!T12</f>
        <v>108363</v>
      </c>
      <c r="F12" s="1">
        <f t="shared" si="0"/>
        <v>0.27798709967187751</v>
      </c>
      <c r="G12" s="1">
        <f t="shared" si="0"/>
        <v>0.67597594600326871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155499</v>
      </c>
      <c r="D13">
        <f>'SD district-data'!S13</f>
        <v>77597</v>
      </c>
      <c r="E13">
        <f>'SD district-data'!T13</f>
        <v>70978</v>
      </c>
      <c r="F13" s="1">
        <f t="shared" si="0"/>
        <v>0.49901928629766107</v>
      </c>
      <c r="G13" s="1">
        <f t="shared" si="0"/>
        <v>0.45645309616139013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177180</v>
      </c>
      <c r="D14">
        <f>'SD district-data'!S14</f>
        <v>33956</v>
      </c>
      <c r="E14">
        <f>'SD district-data'!T14</f>
        <v>134782</v>
      </c>
      <c r="F14" s="1">
        <f t="shared" si="0"/>
        <v>0.19164691274410203</v>
      </c>
      <c r="G14" s="1">
        <f t="shared" si="0"/>
        <v>0.76070662603002592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161619</v>
      </c>
      <c r="D15">
        <f>'SD district-data'!S15</f>
        <v>65566</v>
      </c>
      <c r="E15">
        <f>'SD district-data'!T15</f>
        <v>86784</v>
      </c>
      <c r="F15" s="1">
        <f t="shared" si="0"/>
        <v>0.4056825002010902</v>
      </c>
      <c r="G15" s="1">
        <f t="shared" si="0"/>
        <v>0.53696656952462274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158388</v>
      </c>
      <c r="D16">
        <f>'SD district-data'!S16</f>
        <v>30605</v>
      </c>
      <c r="E16">
        <f>'SD district-data'!T16</f>
        <v>120790</v>
      </c>
      <c r="F16" s="1">
        <f t="shared" si="0"/>
        <v>0.19322802232492362</v>
      </c>
      <c r="G16" s="1">
        <f t="shared" si="0"/>
        <v>0.7626209056241634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144150</v>
      </c>
      <c r="D17">
        <f>'SD district-data'!S17</f>
        <v>81568</v>
      </c>
      <c r="E17">
        <f>'SD district-data'!T17</f>
        <v>56692</v>
      </c>
      <c r="F17" s="1">
        <f t="shared" si="0"/>
        <v>0.56585501214013179</v>
      </c>
      <c r="G17" s="1">
        <f t="shared" si="0"/>
        <v>0.39328477280610474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159278</v>
      </c>
      <c r="D18">
        <f>'SD district-data'!S18</f>
        <v>70720</v>
      </c>
      <c r="E18">
        <f>'SD district-data'!T18</f>
        <v>82750</v>
      </c>
      <c r="F18" s="1">
        <f t="shared" si="0"/>
        <v>0.4440035660919901</v>
      </c>
      <c r="G18" s="1">
        <f t="shared" si="0"/>
        <v>0.51953188764298897</v>
      </c>
      <c r="H18" s="3">
        <f t="shared" si="1"/>
        <v>0</v>
      </c>
      <c r="I18" s="3">
        <f t="shared" si="2"/>
        <v>1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145726</v>
      </c>
      <c r="D19">
        <f>'SD district-data'!S19</f>
        <v>42577</v>
      </c>
      <c r="E19">
        <f>'SD district-data'!T19</f>
        <v>96982</v>
      </c>
      <c r="F19" s="1">
        <f t="shared" ref="F19:G35" si="3">D19/$C19</f>
        <v>0.29217160973333517</v>
      </c>
      <c r="G19" s="1">
        <f t="shared" si="3"/>
        <v>0.6655092433745522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156807</v>
      </c>
      <c r="D20">
        <f>'SD district-data'!S20</f>
        <v>69293</v>
      </c>
      <c r="E20">
        <f>'SD district-data'!T20</f>
        <v>77719</v>
      </c>
      <c r="F20" s="1">
        <f t="shared" si="3"/>
        <v>0.44189991518235794</v>
      </c>
      <c r="G20" s="1">
        <f t="shared" si="3"/>
        <v>0.49563476120326261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168347</v>
      </c>
      <c r="D21">
        <f>'SD district-data'!S21</f>
        <v>42786</v>
      </c>
      <c r="E21">
        <f>'SD district-data'!T21</f>
        <v>119080</v>
      </c>
      <c r="F21" s="1">
        <f t="shared" si="3"/>
        <v>0.25415362317118806</v>
      </c>
      <c r="G21" s="1">
        <f t="shared" si="3"/>
        <v>0.70734851229900142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159219</v>
      </c>
      <c r="D22">
        <f>'SD district-data'!S22</f>
        <v>52944</v>
      </c>
      <c r="E22">
        <f>'SD district-data'!T22</f>
        <v>98666</v>
      </c>
      <c r="F22" s="1">
        <f t="shared" si="3"/>
        <v>0.33252312852109361</v>
      </c>
      <c r="G22" s="1">
        <f t="shared" si="3"/>
        <v>0.61968734887167987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164511</v>
      </c>
      <c r="D23">
        <f>'SD district-data'!S23</f>
        <v>125884</v>
      </c>
      <c r="E23">
        <f>'SD district-data'!T23</f>
        <v>31618</v>
      </c>
      <c r="F23" s="1">
        <f t="shared" si="3"/>
        <v>0.76520111117189737</v>
      </c>
      <c r="G23" s="1">
        <f t="shared" si="3"/>
        <v>0.19219383506270096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167655</v>
      </c>
      <c r="D24">
        <f>'SD district-data'!S24</f>
        <v>45905</v>
      </c>
      <c r="E24">
        <f>'SD district-data'!T24</f>
        <v>112602</v>
      </c>
      <c r="F24" s="1">
        <f t="shared" si="3"/>
        <v>0.27380632847216008</v>
      </c>
      <c r="G24" s="1">
        <f t="shared" si="3"/>
        <v>0.671629238615013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172627</v>
      </c>
      <c r="D25">
        <f>'SD district-data'!S25</f>
        <v>84550</v>
      </c>
      <c r="E25">
        <f>'SD district-data'!T25</f>
        <v>78899</v>
      </c>
      <c r="F25" s="1">
        <f t="shared" si="3"/>
        <v>0.48978433269419036</v>
      </c>
      <c r="G25" s="1">
        <f t="shared" si="3"/>
        <v>0.4570490131902889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170880</v>
      </c>
      <c r="D26">
        <f>'SD district-data'!S26</f>
        <v>79012</v>
      </c>
      <c r="E26">
        <f>'SD district-data'!T26</f>
        <v>82057</v>
      </c>
      <c r="F26" s="1">
        <f t="shared" si="3"/>
        <v>0.4623829588014981</v>
      </c>
      <c r="G26" s="1">
        <f t="shared" si="3"/>
        <v>0.48020248127340825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182268</v>
      </c>
      <c r="D27">
        <f>'SD district-data'!S27</f>
        <v>75828</v>
      </c>
      <c r="E27">
        <f>'SD district-data'!T27</f>
        <v>97899</v>
      </c>
      <c r="F27" s="1">
        <f t="shared" si="3"/>
        <v>0.41602475475673184</v>
      </c>
      <c r="G27" s="1">
        <f t="shared" si="3"/>
        <v>0.53711567581802622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162366</v>
      </c>
      <c r="D28">
        <f>'SD district-data'!S28</f>
        <v>43325</v>
      </c>
      <c r="E28">
        <f>'SD district-data'!T28</f>
        <v>110265</v>
      </c>
      <c r="F28" s="1">
        <f t="shared" si="3"/>
        <v>0.26683542120887377</v>
      </c>
      <c r="G28" s="1">
        <f t="shared" si="3"/>
        <v>0.6791138538856657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141880</v>
      </c>
      <c r="D29">
        <f>'SD district-data'!S29</f>
        <v>35613</v>
      </c>
      <c r="E29">
        <f>'SD district-data'!T29</f>
        <v>98159</v>
      </c>
      <c r="F29" s="1">
        <f t="shared" si="3"/>
        <v>0.25100789399492529</v>
      </c>
      <c r="G29" s="1">
        <f t="shared" si="3"/>
        <v>0.69184522131378634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178507</v>
      </c>
      <c r="D30">
        <f>'SD district-data'!S30</f>
        <v>74401</v>
      </c>
      <c r="E30">
        <f>'SD district-data'!T30</f>
        <v>94769</v>
      </c>
      <c r="F30" s="1">
        <f t="shared" si="3"/>
        <v>0.41679597998958023</v>
      </c>
      <c r="G30" s="1">
        <f t="shared" si="3"/>
        <v>0.53089794797963108</v>
      </c>
      <c r="H30" s="3">
        <f t="shared" si="1"/>
        <v>0</v>
      </c>
      <c r="I30" s="3">
        <f t="shared" si="2"/>
        <v>1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164901</v>
      </c>
      <c r="D31">
        <f>'SD district-data'!S31</f>
        <v>55526</v>
      </c>
      <c r="E31">
        <f>'SD district-data'!T31</f>
        <v>99802</v>
      </c>
      <c r="F31" s="1">
        <f t="shared" si="3"/>
        <v>0.33672324606885345</v>
      </c>
      <c r="G31" s="1">
        <f t="shared" si="3"/>
        <v>0.60522374030478898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159457</v>
      </c>
      <c r="D32">
        <f>'SD district-data'!S32</f>
        <v>46345</v>
      </c>
      <c r="E32">
        <f>'SD district-data'!T32</f>
        <v>105147</v>
      </c>
      <c r="F32" s="1">
        <f t="shared" si="3"/>
        <v>0.29064261838614797</v>
      </c>
      <c r="G32" s="1">
        <f t="shared" si="3"/>
        <v>0.65940661118671495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161372</v>
      </c>
      <c r="D33">
        <f>'SD district-data'!S33</f>
        <v>36517</v>
      </c>
      <c r="E33">
        <f>'SD district-data'!T33</f>
        <v>116723</v>
      </c>
      <c r="F33" s="1">
        <f t="shared" si="3"/>
        <v>0.22629080633567161</v>
      </c>
      <c r="G33" s="1">
        <f t="shared" si="3"/>
        <v>0.72331631261928964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171570</v>
      </c>
      <c r="D34">
        <f>'SD district-data'!S34</f>
        <v>62520</v>
      </c>
      <c r="E34">
        <f>'SD district-data'!T34</f>
        <v>99352</v>
      </c>
      <c r="F34" s="1">
        <f t="shared" si="3"/>
        <v>0.36439937051932159</v>
      </c>
      <c r="G34" s="1">
        <f t="shared" si="3"/>
        <v>0.57907559596666081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164635</v>
      </c>
      <c r="D35">
        <f>'SD district-data'!S35</f>
        <v>65734</v>
      </c>
      <c r="E35">
        <f>'SD district-data'!T35</f>
        <v>90245</v>
      </c>
      <c r="F35" s="1">
        <f t="shared" si="3"/>
        <v>0.39927111489051537</v>
      </c>
      <c r="G35" s="1">
        <f t="shared" si="3"/>
        <v>0.54815197254532755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5" priority="4">
      <formula>F2&gt;G2</formula>
    </cfRule>
  </conditionalFormatting>
  <conditionalFormatting sqref="G2:G35 I2:I35">
    <cfRule type="expression" dxfId="4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138149</v>
      </c>
      <c r="D3">
        <f>'SD district-data'!V3</f>
        <v>74327</v>
      </c>
      <c r="E3">
        <f>'SD district-data'!W3</f>
        <v>57579</v>
      </c>
      <c r="F3" s="1">
        <f t="shared" ref="F3:G18" si="0">D3/$C3</f>
        <v>0.53802054303686597</v>
      </c>
      <c r="G3" s="1">
        <f t="shared" si="0"/>
        <v>0.41678911899470861</v>
      </c>
      <c r="H3" s="3">
        <f>IF(F3&gt;G3,1,0)</f>
        <v>1</v>
      </c>
      <c r="I3" s="3">
        <f>IF(G3&gt;F3,1,0)</f>
        <v>0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164999</v>
      </c>
      <c r="D4">
        <f>'SD district-data'!V4</f>
        <v>70885</v>
      </c>
      <c r="E4">
        <f>'SD district-data'!W4</f>
        <v>84027</v>
      </c>
      <c r="F4" s="1">
        <f t="shared" si="0"/>
        <v>0.42960866429493511</v>
      </c>
      <c r="G4" s="1">
        <f t="shared" si="0"/>
        <v>0.50925763186443551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149361</v>
      </c>
      <c r="D5">
        <f>'SD district-data'!V5</f>
        <v>96268</v>
      </c>
      <c r="E5">
        <f>'SD district-data'!W5</f>
        <v>45725</v>
      </c>
      <c r="F5" s="1">
        <f t="shared" si="0"/>
        <v>0.64453237458238766</v>
      </c>
      <c r="G5" s="1">
        <f t="shared" si="0"/>
        <v>0.30613747899384713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162326</v>
      </c>
      <c r="D6">
        <f>'SD district-data'!V6</f>
        <v>52852</v>
      </c>
      <c r="E6">
        <f>'SD district-data'!W6</f>
        <v>102470</v>
      </c>
      <c r="F6" s="1">
        <f t="shared" si="0"/>
        <v>0.32559171050848296</v>
      </c>
      <c r="G6" s="1">
        <f t="shared" si="0"/>
        <v>0.63126054975789458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185035</v>
      </c>
      <c r="D7">
        <f>'SD district-data'!V7</f>
        <v>56393</v>
      </c>
      <c r="E7">
        <f>'SD district-data'!W7</f>
        <v>120412</v>
      </c>
      <c r="F7" s="1">
        <f t="shared" si="0"/>
        <v>0.30476936795741344</v>
      </c>
      <c r="G7" s="1">
        <f t="shared" si="0"/>
        <v>0.6507525603264247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164281</v>
      </c>
      <c r="D8">
        <f>'SD district-data'!V8</f>
        <v>90012</v>
      </c>
      <c r="E8">
        <f>'SD district-data'!W8</f>
        <v>66969</v>
      </c>
      <c r="F8" s="1">
        <f t="shared" si="0"/>
        <v>0.54791485320883127</v>
      </c>
      <c r="G8" s="1">
        <f t="shared" si="0"/>
        <v>0.40764908906081654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185302</v>
      </c>
      <c r="D9">
        <f>'SD district-data'!V9</f>
        <v>67020</v>
      </c>
      <c r="E9">
        <f>'SD district-data'!W9</f>
        <v>109452</v>
      </c>
      <c r="F9" s="1">
        <f t="shared" si="0"/>
        <v>0.36167985234913819</v>
      </c>
      <c r="G9" s="1">
        <f t="shared" si="0"/>
        <v>0.59066820649534268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165746</v>
      </c>
      <c r="D10">
        <f>'SD district-data'!V10</f>
        <v>85500</v>
      </c>
      <c r="E10">
        <f>'SD district-data'!W10</f>
        <v>72679</v>
      </c>
      <c r="F10" s="1">
        <f t="shared" si="0"/>
        <v>0.51584955293038748</v>
      </c>
      <c r="G10" s="1">
        <f t="shared" si="0"/>
        <v>0.43849625330324715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173234</v>
      </c>
      <c r="D11">
        <f>'SD district-data'!V11</f>
        <v>96929</v>
      </c>
      <c r="E11">
        <f>'SD district-data'!W11</f>
        <v>69177</v>
      </c>
      <c r="F11" s="1">
        <f t="shared" si="0"/>
        <v>0.5595264209104448</v>
      </c>
      <c r="G11" s="1">
        <f t="shared" si="0"/>
        <v>0.39932692196681946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161065</v>
      </c>
      <c r="D12">
        <f>'SD district-data'!V12</f>
        <v>56865</v>
      </c>
      <c r="E12">
        <f>'SD district-data'!W12</f>
        <v>96376</v>
      </c>
      <c r="F12" s="1">
        <f t="shared" si="0"/>
        <v>0.35305621953869554</v>
      </c>
      <c r="G12" s="1">
        <f t="shared" si="0"/>
        <v>0.59836711886505445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159282</v>
      </c>
      <c r="D13">
        <f>'SD district-data'!V13</f>
        <v>90330</v>
      </c>
      <c r="E13">
        <f>'SD district-data'!W13</f>
        <v>60625</v>
      </c>
      <c r="F13" s="1">
        <f t="shared" si="0"/>
        <v>0.5671073944325159</v>
      </c>
      <c r="G13" s="1">
        <f t="shared" si="0"/>
        <v>0.38061425647593577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179699</v>
      </c>
      <c r="D14">
        <f>'SD district-data'!V14</f>
        <v>39264</v>
      </c>
      <c r="E14">
        <f>'SD district-data'!W14</f>
        <v>131931</v>
      </c>
      <c r="F14" s="1">
        <f t="shared" si="0"/>
        <v>0.2184987117346229</v>
      </c>
      <c r="G14" s="1">
        <f t="shared" si="0"/>
        <v>0.7341777082788441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164879</v>
      </c>
      <c r="D15">
        <f>'SD district-data'!V15</f>
        <v>78156</v>
      </c>
      <c r="E15">
        <f>'SD district-data'!W15</f>
        <v>78979</v>
      </c>
      <c r="F15" s="1">
        <f t="shared" si="0"/>
        <v>0.47402034219033351</v>
      </c>
      <c r="G15" s="1">
        <f t="shared" si="0"/>
        <v>0.47901188144032897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159960</v>
      </c>
      <c r="D16">
        <f>'SD district-data'!V16</f>
        <v>40075</v>
      </c>
      <c r="E16">
        <f>'SD district-data'!W16</f>
        <v>113157</v>
      </c>
      <c r="F16" s="1">
        <f t="shared" si="0"/>
        <v>0.25053138284571141</v>
      </c>
      <c r="G16" s="1">
        <f t="shared" si="0"/>
        <v>0.70740810202550641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147348</v>
      </c>
      <c r="D17">
        <f>'SD district-data'!V17</f>
        <v>94785</v>
      </c>
      <c r="E17">
        <f>'SD district-data'!W17</f>
        <v>46527</v>
      </c>
      <c r="F17" s="1">
        <f t="shared" si="0"/>
        <v>0.64327306783940064</v>
      </c>
      <c r="G17" s="1">
        <f t="shared" si="0"/>
        <v>0.31576268425767573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160573</v>
      </c>
      <c r="D18">
        <f>'SD district-data'!V18</f>
        <v>90597</v>
      </c>
      <c r="E18">
        <f>'SD district-data'!W18</f>
        <v>61131</v>
      </c>
      <c r="F18" s="1">
        <f t="shared" si="0"/>
        <v>0.56421067053614249</v>
      </c>
      <c r="G18" s="1">
        <f t="shared" si="0"/>
        <v>0.38070534896900476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148522</v>
      </c>
      <c r="D19">
        <f>'SD district-data'!V19</f>
        <v>38725</v>
      </c>
      <c r="E19">
        <f>'SD district-data'!W19</f>
        <v>104399</v>
      </c>
      <c r="F19" s="1">
        <f t="shared" ref="F19:G35" si="3">D19/$C19</f>
        <v>0.26073578325096619</v>
      </c>
      <c r="G19" s="1">
        <f t="shared" si="3"/>
        <v>0.70291943281130065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161939</v>
      </c>
      <c r="D20">
        <f>'SD district-data'!V20</f>
        <v>80498</v>
      </c>
      <c r="E20">
        <f>'SD district-data'!W20</f>
        <v>74504</v>
      </c>
      <c r="F20" s="1">
        <f t="shared" si="3"/>
        <v>0.4970884098333323</v>
      </c>
      <c r="G20" s="1">
        <f t="shared" si="3"/>
        <v>0.46007447248655359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169615</v>
      </c>
      <c r="D21">
        <f>'SD district-data'!V21</f>
        <v>57171</v>
      </c>
      <c r="E21">
        <f>'SD district-data'!W21</f>
        <v>104137</v>
      </c>
      <c r="F21" s="1">
        <f t="shared" si="3"/>
        <v>0.33706334934999854</v>
      </c>
      <c r="G21" s="1">
        <f t="shared" si="3"/>
        <v>0.61396102939008934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161991</v>
      </c>
      <c r="D22">
        <f>'SD district-data'!V22</f>
        <v>59357</v>
      </c>
      <c r="E22">
        <f>'SD district-data'!W22</f>
        <v>94989</v>
      </c>
      <c r="F22" s="1">
        <f t="shared" si="3"/>
        <v>0.36642159132297475</v>
      </c>
      <c r="G22" s="1">
        <f t="shared" si="3"/>
        <v>0.58638442876456098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172875</v>
      </c>
      <c r="D23">
        <f>'SD district-data'!V23</f>
        <v>148327</v>
      </c>
      <c r="E23">
        <f>'SD district-data'!W23</f>
        <v>20568</v>
      </c>
      <c r="F23" s="1">
        <f t="shared" si="3"/>
        <v>0.85800144613159801</v>
      </c>
      <c r="G23" s="1">
        <f t="shared" si="3"/>
        <v>0.11897613882863341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170630</v>
      </c>
      <c r="D24">
        <f>'SD district-data'!V24</f>
        <v>54007</v>
      </c>
      <c r="E24">
        <f>'SD district-data'!W24</f>
        <v>108893</v>
      </c>
      <c r="F24" s="1">
        <f t="shared" si="3"/>
        <v>0.3165152669518842</v>
      </c>
      <c r="G24" s="1">
        <f t="shared" si="3"/>
        <v>0.63818203129578621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179966</v>
      </c>
      <c r="D25">
        <f>'SD district-data'!V25</f>
        <v>102031</v>
      </c>
      <c r="E25">
        <f>'SD district-data'!W25</f>
        <v>71758</v>
      </c>
      <c r="F25" s="1">
        <f t="shared" si="3"/>
        <v>0.56694597868486274</v>
      </c>
      <c r="G25" s="1">
        <f t="shared" si="3"/>
        <v>0.39873087138681751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177429</v>
      </c>
      <c r="D26">
        <f>'SD district-data'!V26</f>
        <v>100403</v>
      </c>
      <c r="E26">
        <f>'SD district-data'!W26</f>
        <v>69207</v>
      </c>
      <c r="F26" s="1">
        <f t="shared" si="3"/>
        <v>0.56587705504737107</v>
      </c>
      <c r="G26" s="1">
        <f t="shared" si="3"/>
        <v>0.39005461339465364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188278</v>
      </c>
      <c r="D27">
        <f>'SD district-data'!V27</f>
        <v>93907</v>
      </c>
      <c r="E27">
        <f>'SD district-data'!W27</f>
        <v>86933</v>
      </c>
      <c r="F27" s="1">
        <f t="shared" si="3"/>
        <v>0.49876777956001234</v>
      </c>
      <c r="G27" s="1">
        <f t="shared" si="3"/>
        <v>0.46172680823038276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163761</v>
      </c>
      <c r="D28">
        <f>'SD district-data'!V28</f>
        <v>49750</v>
      </c>
      <c r="E28">
        <f>'SD district-data'!W28</f>
        <v>106127</v>
      </c>
      <c r="F28" s="1">
        <f t="shared" si="3"/>
        <v>0.30379638619695776</v>
      </c>
      <c r="G28" s="1">
        <f t="shared" si="3"/>
        <v>0.64806028297335749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143925</v>
      </c>
      <c r="D29">
        <f>'SD district-data'!V29</f>
        <v>39582</v>
      </c>
      <c r="E29">
        <f>'SD district-data'!W29</f>
        <v>97501</v>
      </c>
      <c r="F29" s="1">
        <f t="shared" si="3"/>
        <v>0.27501823866597186</v>
      </c>
      <c r="G29" s="1">
        <f t="shared" si="3"/>
        <v>0.67744311273232583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183461</v>
      </c>
      <c r="D30">
        <f>'SD district-data'!V30</f>
        <v>91161</v>
      </c>
      <c r="E30">
        <f>'SD district-data'!W30</f>
        <v>84296</v>
      </c>
      <c r="F30" s="1">
        <f t="shared" si="3"/>
        <v>0.49689579801701722</v>
      </c>
      <c r="G30" s="1">
        <f t="shared" si="3"/>
        <v>0.45947640097895465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167067</v>
      </c>
      <c r="D31">
        <f>'SD district-data'!V31</f>
        <v>64864</v>
      </c>
      <c r="E31">
        <f>'SD district-data'!W31</f>
        <v>94424</v>
      </c>
      <c r="F31" s="1">
        <f t="shared" si="3"/>
        <v>0.38825142008894636</v>
      </c>
      <c r="G31" s="1">
        <f t="shared" si="3"/>
        <v>0.5651864222138423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162581</v>
      </c>
      <c r="D32">
        <f>'SD district-data'!V32</f>
        <v>45841</v>
      </c>
      <c r="E32">
        <f>'SD district-data'!W32</f>
        <v>109915</v>
      </c>
      <c r="F32" s="1">
        <f t="shared" si="3"/>
        <v>0.28195791636169049</v>
      </c>
      <c r="G32" s="1">
        <f t="shared" si="3"/>
        <v>0.67606300859264001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163979</v>
      </c>
      <c r="D33">
        <f>'SD district-data'!V33</f>
        <v>44033</v>
      </c>
      <c r="E33">
        <f>'SD district-data'!W33</f>
        <v>111116</v>
      </c>
      <c r="F33" s="1">
        <f t="shared" si="3"/>
        <v>0.26852828715872157</v>
      </c>
      <c r="G33" s="1">
        <f t="shared" si="3"/>
        <v>0.67762335420999031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174335</v>
      </c>
      <c r="D34">
        <f>'SD district-data'!V34</f>
        <v>71154</v>
      </c>
      <c r="E34">
        <f>'SD district-data'!W34</f>
        <v>95766</v>
      </c>
      <c r="F34" s="1">
        <f t="shared" si="3"/>
        <v>0.4081452376172312</v>
      </c>
      <c r="G34" s="1">
        <f t="shared" si="3"/>
        <v>0.54932170820546644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168580</v>
      </c>
      <c r="D35">
        <f>'SD district-data'!V35</f>
        <v>73095</v>
      </c>
      <c r="E35">
        <f>'SD district-data'!W35</f>
        <v>89256</v>
      </c>
      <c r="F35" s="1">
        <f t="shared" si="3"/>
        <v>0.43359235971052318</v>
      </c>
      <c r="G35" s="1">
        <f t="shared" si="3"/>
        <v>0.52945782417843157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3" priority="4">
      <formula>F2&gt;G2</formula>
    </cfRule>
  </conditionalFormatting>
  <conditionalFormatting sqref="G2:G35 I2:I35">
    <cfRule type="expression" dxfId="2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22" sqref="O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13</v>
      </c>
      <c r="E2">
        <f>SUM(E3:E101)</f>
        <v>20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D+4.7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4.676570889624676</v>
      </c>
      <c r="G3" s="6">
        <f>'2016 Pres'!D3/(SUM('2016 Pres'!D3:E3))</f>
        <v>0.5634846026715995</v>
      </c>
      <c r="H3" s="6">
        <f>'2016 Pres'!E3/(SUM('2016 Pres'!D3:E3))</f>
        <v>0.4365153973284005</v>
      </c>
      <c r="I3" s="6">
        <f>'2020 Pres'!D3/SUM('2020 Pres'!D3:E3)</f>
        <v>0.56385959786448514</v>
      </c>
      <c r="J3" s="6">
        <f>'2020 Pres'!E3/SUM('2020 Pres'!D3:E3)</f>
        <v>0.43614040213551492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35" si="1">IF(F4&gt;0,CONCATENATE("D+",ROUND(F4,1)),CONCATENATE("R+",ROUND(F4,1)*-1))</f>
        <v>R+6.4</v>
      </c>
      <c r="D4">
        <f t="shared" ref="D4:D19" si="2">IF(F4&gt;0,1,0)</f>
        <v>0</v>
      </c>
      <c r="E4">
        <f t="shared" ref="E4:E35" si="3">IF(F4&lt;0,1,0)</f>
        <v>1</v>
      </c>
      <c r="F4" s="7">
        <f t="shared" si="0"/>
        <v>-6.4386094485175294</v>
      </c>
      <c r="G4" s="6">
        <f>'2016 Pres'!D4/(SUM('2016 Pres'!D4:E4))</f>
        <v>0.4575823693451766</v>
      </c>
      <c r="H4" s="6">
        <f>'2016 Pres'!E4/(SUM('2016 Pres'!D4:E4))</f>
        <v>0.5424176306548234</v>
      </c>
      <c r="I4" s="6">
        <f>'2020 Pres'!D4/SUM('2020 Pres'!D4:E4)</f>
        <v>0.44745822442806377</v>
      </c>
      <c r="J4" s="6">
        <f>'2020 Pres'!E4/SUM('2020 Pres'!D4:E4)</f>
        <v>0.55254177557193618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D+17.4</v>
      </c>
      <c r="D5">
        <f t="shared" si="2"/>
        <v>1</v>
      </c>
      <c r="E5">
        <f t="shared" si="3"/>
        <v>0</v>
      </c>
      <c r="F5" s="7">
        <f t="shared" si="0"/>
        <v>17.352752480734203</v>
      </c>
      <c r="G5" s="6">
        <f>'2016 Pres'!D5/(SUM('2016 Pres'!D5:E5))</f>
        <v>0.67797708337734963</v>
      </c>
      <c r="H5" s="6">
        <f>'2016 Pres'!E5/(SUM('2016 Pres'!D5:E5))</f>
        <v>0.32202291662265042</v>
      </c>
      <c r="I5" s="6">
        <f>'2020 Pres'!D5/SUM('2020 Pres'!D5:E5)</f>
        <v>0.70289074898092541</v>
      </c>
      <c r="J5" s="6">
        <f>'2020 Pres'!E5/SUM('2020 Pres'!D5:E5)</f>
        <v>0.29710925101907459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R+16.2</v>
      </c>
      <c r="D6">
        <f t="shared" si="2"/>
        <v>0</v>
      </c>
      <c r="E6">
        <f t="shared" si="3"/>
        <v>1</v>
      </c>
      <c r="F6" s="7">
        <f t="shared" si="0"/>
        <v>-16.210322083459694</v>
      </c>
      <c r="G6" s="6">
        <f>'2016 Pres'!D6/(SUM('2016 Pres'!D6:E6))</f>
        <v>0.34027375387903841</v>
      </c>
      <c r="H6" s="6">
        <f>'2016 Pres'!E6/(SUM('2016 Pres'!D6:E6))</f>
        <v>0.65972624612096165</v>
      </c>
      <c r="I6" s="6">
        <f>'2020 Pres'!D6/SUM('2020 Pres'!D6:E6)</f>
        <v>0.36933258719535872</v>
      </c>
      <c r="J6" s="6">
        <f>'2020 Pres'!E6/SUM('2020 Pres'!D6:E6)</f>
        <v>0.63066741280464134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R+18.8</v>
      </c>
      <c r="D7">
        <f t="shared" si="2"/>
        <v>0</v>
      </c>
      <c r="E7">
        <f t="shared" si="3"/>
        <v>1</v>
      </c>
      <c r="F7" s="7">
        <f t="shared" si="0"/>
        <v>-18.799036791364909</v>
      </c>
      <c r="G7" s="6">
        <f>'2016 Pres'!D7/(SUM('2016 Pres'!D7:E7))</f>
        <v>0.31895591188032013</v>
      </c>
      <c r="H7" s="6">
        <f>'2016 Pres'!E7/(SUM('2016 Pres'!D7:E7))</f>
        <v>0.68104408811967987</v>
      </c>
      <c r="I7" s="6">
        <f>'2020 Pres'!D7/SUM('2020 Pres'!D7:E7)</f>
        <v>0.33887613503597269</v>
      </c>
      <c r="J7" s="6">
        <f>'2020 Pres'!E7/SUM('2020 Pres'!D7:E7)</f>
        <v>0.66112386496402731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D+5.9</v>
      </c>
      <c r="D8">
        <f t="shared" si="2"/>
        <v>1</v>
      </c>
      <c r="E8">
        <f t="shared" si="3"/>
        <v>0</v>
      </c>
      <c r="F8" s="7">
        <f t="shared" si="0"/>
        <v>5.9141719503683854</v>
      </c>
      <c r="G8" s="6">
        <f>'2016 Pres'!D8/(SUM('2016 Pres'!D8:E8))</f>
        <v>0.57339423242303211</v>
      </c>
      <c r="H8" s="6">
        <f>'2016 Pres'!E8/(SUM('2016 Pres'!D8:E8))</f>
        <v>0.42660576757696789</v>
      </c>
      <c r="I8" s="6">
        <f>'2020 Pres'!D8/SUM('2020 Pres'!D8:E8)</f>
        <v>0.57870198932792649</v>
      </c>
      <c r="J8" s="6">
        <f>'2020 Pres'!E8/SUM('2020 Pres'!D8:E8)</f>
        <v>0.42129801067207351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R+11.7</v>
      </c>
      <c r="D9">
        <f t="shared" si="2"/>
        <v>0</v>
      </c>
      <c r="E9">
        <f t="shared" si="3"/>
        <v>1</v>
      </c>
      <c r="F9" s="7">
        <f t="shared" si="0"/>
        <v>-11.718251655777634</v>
      </c>
      <c r="G9" s="6">
        <f>'2016 Pres'!D9/(SUM('2016 Pres'!D9:E9))</f>
        <v>0.3797769617843057</v>
      </c>
      <c r="H9" s="6">
        <f>'2016 Pres'!E9/(SUM('2016 Pres'!D9:E9))</f>
        <v>0.62022303821569424</v>
      </c>
      <c r="I9" s="6">
        <f>'2020 Pres'!D9/SUM('2020 Pres'!D9:E9)</f>
        <v>0.41967078784373268</v>
      </c>
      <c r="J9" s="6">
        <f>'2020 Pres'!E9/SUM('2020 Pres'!D9:E9)</f>
        <v>0.58032921215626732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D+3.3</v>
      </c>
      <c r="D10">
        <f t="shared" si="2"/>
        <v>1</v>
      </c>
      <c r="E10">
        <f t="shared" si="3"/>
        <v>0</v>
      </c>
      <c r="F10" s="7">
        <f t="shared" si="0"/>
        <v>3.2590779267561154</v>
      </c>
      <c r="G10" s="6">
        <f>'2016 Pres'!D10/(SUM('2016 Pres'!D10:E10))</f>
        <v>0.54052687145575584</v>
      </c>
      <c r="H10" s="6">
        <f>'2016 Pres'!E10/(SUM('2016 Pres'!D10:E10))</f>
        <v>0.45947312854424416</v>
      </c>
      <c r="I10" s="6">
        <f>'2020 Pres'!D10/SUM('2020 Pres'!D10:E10)</f>
        <v>0.55846746982295747</v>
      </c>
      <c r="J10" s="6">
        <f>'2020 Pres'!E10/SUM('2020 Pres'!D10:E10)</f>
        <v>0.44153253017704258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D+8</v>
      </c>
      <c r="D11">
        <f t="shared" si="2"/>
        <v>1</v>
      </c>
      <c r="E11">
        <f t="shared" si="3"/>
        <v>0</v>
      </c>
      <c r="F11" s="7">
        <f t="shared" si="0"/>
        <v>8.0127931693398047</v>
      </c>
      <c r="G11" s="6">
        <f>'2016 Pres'!D11/(SUM('2016 Pres'!D11:E11))</f>
        <v>0.58353701853033602</v>
      </c>
      <c r="H11" s="6">
        <f>'2016 Pres'!E11/(SUM('2016 Pres'!D11:E11))</f>
        <v>0.41646298146966393</v>
      </c>
      <c r="I11" s="6">
        <f>'2020 Pres'!D11/SUM('2020 Pres'!D11:E11)</f>
        <v>0.61053162760005097</v>
      </c>
      <c r="J11" s="6">
        <f>'2020 Pres'!E11/SUM('2020 Pres'!D11:E11)</f>
        <v>0.38946837239994897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R+14.3</v>
      </c>
      <c r="D12">
        <f t="shared" si="2"/>
        <v>0</v>
      </c>
      <c r="E12">
        <f t="shared" si="3"/>
        <v>1</v>
      </c>
      <c r="F12" s="7">
        <f t="shared" si="0"/>
        <v>-14.290697411079201</v>
      </c>
      <c r="G12" s="6">
        <f>'2016 Pres'!D12/(SUM('2016 Pres'!D12:E12))</f>
        <v>0.37108215164348968</v>
      </c>
      <c r="H12" s="6">
        <f>'2016 Pres'!E12/(SUM('2016 Pres'!D12:E12))</f>
        <v>0.62891784835651032</v>
      </c>
      <c r="I12" s="6">
        <f>'2020 Pres'!D12/SUM('2020 Pres'!D12:E12)</f>
        <v>0.37691668287851726</v>
      </c>
      <c r="J12" s="6">
        <f>'2020 Pres'!E12/SUM('2020 Pres'!D12:E12)</f>
        <v>0.62308331712148279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D+7.8</v>
      </c>
      <c r="D13">
        <f t="shared" si="2"/>
        <v>1</v>
      </c>
      <c r="E13">
        <f t="shared" si="3"/>
        <v>0</v>
      </c>
      <c r="F13" s="7">
        <f t="shared" si="0"/>
        <v>7.8058189629328423</v>
      </c>
      <c r="G13" s="6">
        <f>'2016 Pres'!D13/(SUM('2016 Pres'!D13:E13))</f>
        <v>0.59839024874962732</v>
      </c>
      <c r="H13" s="6">
        <f>'2016 Pres'!E13/(SUM('2016 Pres'!D13:E13))</f>
        <v>0.40160975125037263</v>
      </c>
      <c r="I13" s="6">
        <f>'2020 Pres'!D13/SUM('2020 Pres'!D13:E13)</f>
        <v>0.59153891325262065</v>
      </c>
      <c r="J13" s="6">
        <f>'2020 Pres'!E13/SUM('2020 Pres'!D13:E13)</f>
        <v>0.40846108674737935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R+28.8</v>
      </c>
      <c r="D14">
        <f t="shared" si="2"/>
        <v>0</v>
      </c>
      <c r="E14">
        <f t="shared" si="3"/>
        <v>1</v>
      </c>
      <c r="F14" s="7">
        <f t="shared" si="0"/>
        <v>-28.83008441549886</v>
      </c>
      <c r="G14" s="6">
        <f>'2016 Pres'!D14/(SUM('2016 Pres'!D14:E14))</f>
        <v>0.22935249277140105</v>
      </c>
      <c r="H14" s="6">
        <f>'2016 Pres'!E14/(SUM('2016 Pres'!D14:E14))</f>
        <v>0.77064750722859898</v>
      </c>
      <c r="I14" s="6">
        <f>'2020 Pres'!D14/SUM('2020 Pres'!D14:E14)</f>
        <v>0.22785860166221275</v>
      </c>
      <c r="J14" s="6">
        <f>'2020 Pres'!E14/SUM('2020 Pres'!D14:E14)</f>
        <v>0.77214139833778728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R+2.6</v>
      </c>
      <c r="D15">
        <f t="shared" si="2"/>
        <v>0</v>
      </c>
      <c r="E15">
        <f t="shared" si="3"/>
        <v>1</v>
      </c>
      <c r="F15" s="7">
        <f t="shared" si="0"/>
        <v>-2.5593511836143779</v>
      </c>
      <c r="G15" s="6">
        <f>'2016 Pres'!D15/(SUM('2016 Pres'!D15:E15))</f>
        <v>0.49738123269799855</v>
      </c>
      <c r="H15" s="6">
        <f>'2016 Pres'!E15/(SUM('2016 Pres'!D15:E15))</f>
        <v>0.5026187673020015</v>
      </c>
      <c r="I15" s="6">
        <f>'2020 Pres'!D15/SUM('2020 Pres'!D15:E15)</f>
        <v>0.48524452637330495</v>
      </c>
      <c r="J15" s="6">
        <f>'2020 Pres'!E15/SUM('2020 Pres'!D15:E15)</f>
        <v>0.51475547362669505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R+24.8</v>
      </c>
      <c r="D16">
        <f t="shared" si="2"/>
        <v>0</v>
      </c>
      <c r="E16">
        <f t="shared" si="3"/>
        <v>1</v>
      </c>
      <c r="F16" s="7">
        <f t="shared" si="0"/>
        <v>-24.758212984468607</v>
      </c>
      <c r="G16" s="6">
        <f>'2016 Pres'!D16/(SUM('2016 Pres'!D16:E16))</f>
        <v>0.261531533883262</v>
      </c>
      <c r="H16" s="6">
        <f>'2016 Pres'!E16/(SUM('2016 Pres'!D16:E16))</f>
        <v>0.738468466116738</v>
      </c>
      <c r="I16" s="6">
        <f>'2020 Pres'!D16/SUM('2020 Pres'!D16:E16)</f>
        <v>0.27711698917095684</v>
      </c>
      <c r="J16" s="6">
        <f>'2020 Pres'!E16/SUM('2020 Pres'!D16:E16)</f>
        <v>0.72288301082904316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D+16.2</v>
      </c>
      <c r="D17">
        <f t="shared" si="2"/>
        <v>1</v>
      </c>
      <c r="E17">
        <f t="shared" si="3"/>
        <v>0</v>
      </c>
      <c r="F17" s="7">
        <f t="shared" si="0"/>
        <v>16.178769897543166</v>
      </c>
      <c r="G17" s="6">
        <f>'2016 Pres'!D17/(SUM('2016 Pres'!D17:E17))</f>
        <v>0.67074983016304346</v>
      </c>
      <c r="H17" s="6">
        <f>'2016 Pres'!E17/(SUM('2016 Pres'!D17:E17))</f>
        <v>0.32925016983695654</v>
      </c>
      <c r="I17" s="6">
        <f>'2020 Pres'!D17/SUM('2020 Pres'!D17:E17)</f>
        <v>0.68663835053141098</v>
      </c>
      <c r="J17" s="6">
        <f>'2020 Pres'!E17/SUM('2020 Pres'!D17:E17)</f>
        <v>0.31336164946858908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D+10</v>
      </c>
      <c r="D18">
        <f t="shared" si="2"/>
        <v>1</v>
      </c>
      <c r="E18">
        <f t="shared" si="3"/>
        <v>0</v>
      </c>
      <c r="F18" s="7">
        <f t="shared" si="0"/>
        <v>9.9977830088929807</v>
      </c>
      <c r="G18" s="6">
        <f>'2016 Pres'!D18/(SUM('2016 Pres'!D18:E18))</f>
        <v>0.59710139196456813</v>
      </c>
      <c r="H18" s="6">
        <f>'2016 Pres'!E18/(SUM('2016 Pres'!D18:E18))</f>
        <v>0.40289860803543182</v>
      </c>
      <c r="I18" s="6">
        <f>'2020 Pres'!D18/SUM('2020 Pres'!D18:E18)</f>
        <v>0.63666705095688259</v>
      </c>
      <c r="J18" s="6">
        <f>'2020 Pres'!E18/SUM('2020 Pres'!D18:E18)</f>
        <v>0.36333294904311736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R+25.7</v>
      </c>
      <c r="D19">
        <f t="shared" si="2"/>
        <v>0</v>
      </c>
      <c r="E19">
        <f t="shared" si="3"/>
        <v>1</v>
      </c>
      <c r="F19" s="7">
        <f t="shared" si="0"/>
        <v>-25.683100492910789</v>
      </c>
      <c r="G19" s="6">
        <f>'2016 Pres'!D19/(SUM('2016 Pres'!D19:E19))</f>
        <v>0.27056957603197229</v>
      </c>
      <c r="H19" s="6">
        <f>'2016 Pres'!E19/(SUM('2016 Pres'!D19:E19))</f>
        <v>0.72943042396802771</v>
      </c>
      <c r="I19" s="6">
        <f>'2020 Pres'!D19/SUM('2020 Pres'!D19:E19)</f>
        <v>0.24958119685340296</v>
      </c>
      <c r="J19" s="6">
        <f>'2020 Pres'!E19/SUM('2020 Pres'!D19:E19)</f>
        <v>0.75041880314659704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R+0.6</v>
      </c>
      <c r="D20">
        <f t="shared" ref="D20:D35" si="4">IF(F20&gt;0,1,0)</f>
        <v>0</v>
      </c>
      <c r="E20">
        <f t="shared" si="3"/>
        <v>1</v>
      </c>
      <c r="F20" s="7">
        <f t="shared" si="0"/>
        <v>-0.62808973269852242</v>
      </c>
      <c r="G20" s="6">
        <f>'2016 Pres'!D20/(SUM('2016 Pres'!D20:E20))</f>
        <v>0.51933523438407247</v>
      </c>
      <c r="H20" s="6">
        <f>'2016 Pres'!E20/(SUM('2016 Pres'!D20:E20))</f>
        <v>0.48066476561592753</v>
      </c>
      <c r="I20" s="6">
        <f>'2020 Pres'!D20/SUM('2020 Pres'!D20:E20)</f>
        <v>0.50191575370554808</v>
      </c>
      <c r="J20" s="6">
        <f>'2020 Pres'!E20/SUM('2020 Pres'!D20:E20)</f>
        <v>0.49808424629445192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R+14.3</v>
      </c>
      <c r="D21">
        <f t="shared" si="4"/>
        <v>0</v>
      </c>
      <c r="E21">
        <f t="shared" si="3"/>
        <v>1</v>
      </c>
      <c r="F21" s="7">
        <f t="shared" si="0"/>
        <v>-14.269022137550436</v>
      </c>
      <c r="G21" s="6">
        <f>'2016 Pres'!D21/(SUM('2016 Pres'!D21:E21))</f>
        <v>0.35442135541944603</v>
      </c>
      <c r="H21" s="6">
        <f>'2016 Pres'!E21/(SUM('2016 Pres'!D21:E21))</f>
        <v>0.64557864458055392</v>
      </c>
      <c r="I21" s="6">
        <f>'2020 Pres'!D21/SUM('2020 Pres'!D21:E21)</f>
        <v>0.39401098457313627</v>
      </c>
      <c r="J21" s="6">
        <f>'2020 Pres'!E21/SUM('2020 Pres'!D21:E21)</f>
        <v>0.60598901542686379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R+13.7</v>
      </c>
      <c r="D22">
        <f t="shared" si="4"/>
        <v>0</v>
      </c>
      <c r="E22">
        <f t="shared" si="3"/>
        <v>1</v>
      </c>
      <c r="F22" s="7">
        <f t="shared" si="0"/>
        <v>-13.67504495728622</v>
      </c>
      <c r="G22" s="6">
        <f>'2016 Pres'!D22/(SUM('2016 Pres'!D22:E22))</f>
        <v>0.3845710287276638</v>
      </c>
      <c r="H22" s="6">
        <f>'2016 Pres'!E22/(SUM('2016 Pres'!D22:E22))</f>
        <v>0.6154289712723362</v>
      </c>
      <c r="I22" s="6">
        <f>'2020 Pres'!D22/SUM('2020 Pres'!D22:E22)</f>
        <v>0.37574085487020281</v>
      </c>
      <c r="J22" s="6">
        <f>'2020 Pres'!E22/SUM('2020 Pres'!D22:E22)</f>
        <v>0.62425914512979719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D+34.9</v>
      </c>
      <c r="D23">
        <f t="shared" si="4"/>
        <v>1</v>
      </c>
      <c r="E23">
        <f t="shared" si="3"/>
        <v>0</v>
      </c>
      <c r="F23" s="7">
        <f t="shared" si="0"/>
        <v>34.886838191267088</v>
      </c>
      <c r="G23" s="6">
        <f>'2016 Pres'!D23/(SUM('2016 Pres'!D23:E23))</f>
        <v>0.87822019597975076</v>
      </c>
      <c r="H23" s="6">
        <f>'2016 Pres'!E23/(SUM('2016 Pres'!D23:E23))</f>
        <v>0.12177980402024927</v>
      </c>
      <c r="I23" s="6">
        <f>'2020 Pres'!D23/SUM('2020 Pres'!D23:E23)</f>
        <v>0.85332935058918202</v>
      </c>
      <c r="J23" s="6">
        <f>'2020 Pres'!E23/SUM('2020 Pres'!D23:E23)</f>
        <v>0.14667064941081803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R+18.2</v>
      </c>
      <c r="D24">
        <f t="shared" si="4"/>
        <v>0</v>
      </c>
      <c r="E24">
        <f t="shared" si="3"/>
        <v>1</v>
      </c>
      <c r="F24" s="7">
        <f t="shared" si="0"/>
        <v>-18.228632219069883</v>
      </c>
      <c r="G24" s="6">
        <f>'2016 Pres'!D24/(SUM('2016 Pres'!D24:E24))</f>
        <v>0.33153468385512586</v>
      </c>
      <c r="H24" s="6">
        <f>'2016 Pres'!E24/(SUM('2016 Pres'!D24:E24))</f>
        <v>0.66846531614487414</v>
      </c>
      <c r="I24" s="6">
        <f>'2020 Pres'!D24/SUM('2020 Pres'!D24:E24)</f>
        <v>0.33770545450706752</v>
      </c>
      <c r="J24" s="6">
        <f>'2020 Pres'!E24/SUM('2020 Pres'!D24:E24)</f>
        <v>0.66229454549293243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D+6.6</v>
      </c>
      <c r="D25">
        <f t="shared" si="4"/>
        <v>1</v>
      </c>
      <c r="E25">
        <f t="shared" si="3"/>
        <v>0</v>
      </c>
      <c r="F25" s="7">
        <f t="shared" si="0"/>
        <v>6.5619073491831825</v>
      </c>
      <c r="G25" s="6">
        <f>'2016 Pres'!D25/(SUM('2016 Pres'!D25:E25))</f>
        <v>0.5870969969330625</v>
      </c>
      <c r="H25" s="6">
        <f>'2016 Pres'!E25/(SUM('2016 Pres'!D25:E25))</f>
        <v>0.4129030030669375</v>
      </c>
      <c r="I25" s="6">
        <f>'2020 Pres'!D25/SUM('2020 Pres'!D25:E25)</f>
        <v>0.57795393279419227</v>
      </c>
      <c r="J25" s="6">
        <f>'2020 Pres'!E25/SUM('2020 Pres'!D25:E25)</f>
        <v>0.42204606720580778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D+8.1</v>
      </c>
      <c r="D26">
        <f t="shared" si="4"/>
        <v>1</v>
      </c>
      <c r="E26">
        <f t="shared" si="3"/>
        <v>0</v>
      </c>
      <c r="F26" s="7">
        <f t="shared" si="0"/>
        <v>8.065752971351392</v>
      </c>
      <c r="G26" s="6">
        <f>'2016 Pres'!D26/(SUM('2016 Pres'!D26:E26))</f>
        <v>0.59196391722186192</v>
      </c>
      <c r="H26" s="6">
        <f>'2016 Pres'!E26/(SUM('2016 Pres'!D26:E26))</f>
        <v>0.40803608277813808</v>
      </c>
      <c r="I26" s="6">
        <f>'2020 Pres'!D26/SUM('2020 Pres'!D26:E26)</f>
        <v>0.60316392494875704</v>
      </c>
      <c r="J26" s="6">
        <f>'2020 Pres'!E26/SUM('2020 Pres'!D26:E26)</f>
        <v>0.39683607505124296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D+0.6</v>
      </c>
      <c r="D27">
        <f t="shared" si="4"/>
        <v>1</v>
      </c>
      <c r="E27">
        <f t="shared" si="3"/>
        <v>0</v>
      </c>
      <c r="F27" s="7">
        <f t="shared" si="0"/>
        <v>0.64796858878739538</v>
      </c>
      <c r="G27" s="6">
        <f>'2016 Pres'!D27/(SUM('2016 Pres'!D27:E27))</f>
        <v>0.5192822384428224</v>
      </c>
      <c r="H27" s="6">
        <f>'2016 Pres'!E27/(SUM('2016 Pres'!D27:E27))</f>
        <v>0.4807177615571776</v>
      </c>
      <c r="I27" s="6">
        <f>'2020 Pres'!D27/SUM('2020 Pres'!D27:E27)</f>
        <v>0.52748991607651652</v>
      </c>
      <c r="J27" s="6">
        <f>'2020 Pres'!E27/SUM('2020 Pres'!D27:E27)</f>
        <v>0.47251008392348354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R+20</v>
      </c>
      <c r="D28">
        <f t="shared" si="4"/>
        <v>0</v>
      </c>
      <c r="E28">
        <f t="shared" si="3"/>
        <v>1</v>
      </c>
      <c r="F28" s="7">
        <f t="shared" si="0"/>
        <v>-19.958275116435757</v>
      </c>
      <c r="G28" s="6">
        <f>'2016 Pres'!D28/(SUM('2016 Pres'!D28:E28))</f>
        <v>0.31916190329554711</v>
      </c>
      <c r="H28" s="6">
        <f>'2016 Pres'!E28/(SUM('2016 Pres'!D28:E28))</f>
        <v>0.68083809670445283</v>
      </c>
      <c r="I28" s="6">
        <f>'2020 Pres'!D28/SUM('2020 Pres'!D28:E28)</f>
        <v>0.31548537711932872</v>
      </c>
      <c r="J28" s="6">
        <f>'2020 Pres'!E28/SUM('2020 Pres'!D28:E28)</f>
        <v>0.68451462288067133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R+23.5</v>
      </c>
      <c r="D29">
        <f t="shared" si="4"/>
        <v>0</v>
      </c>
      <c r="E29">
        <f t="shared" si="3"/>
        <v>1</v>
      </c>
      <c r="F29" s="7">
        <f t="shared" si="0"/>
        <v>-23.502540630845679</v>
      </c>
      <c r="G29" s="6">
        <f>'2016 Pres'!D29/(SUM('2016 Pres'!D29:E29))</f>
        <v>0.28874477506328283</v>
      </c>
      <c r="H29" s="6">
        <f>'2016 Pres'!E29/(SUM('2016 Pres'!D29:E29))</f>
        <v>0.71125522493671722</v>
      </c>
      <c r="I29" s="6">
        <f>'2020 Pres'!D29/SUM('2020 Pres'!D29:E29)</f>
        <v>0.27501719506339461</v>
      </c>
      <c r="J29" s="6">
        <f>'2020 Pres'!E29/SUM('2020 Pres'!D29:E29)</f>
        <v>0.72498280493660539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D+1.1</v>
      </c>
      <c r="D30">
        <f t="shared" si="4"/>
        <v>1</v>
      </c>
      <c r="E30">
        <f t="shared" si="3"/>
        <v>0</v>
      </c>
      <c r="F30" s="7">
        <f t="shared" si="0"/>
        <v>1.0857101425926774</v>
      </c>
      <c r="G30" s="6">
        <f>'2016 Pres'!D30/(SUM('2016 Pres'!D30:E30))</f>
        <v>0.51956319782054861</v>
      </c>
      <c r="H30" s="6">
        <f>'2016 Pres'!E30/(SUM('2016 Pres'!D30:E30))</f>
        <v>0.48043680217945139</v>
      </c>
      <c r="I30" s="6">
        <f>'2020 Pres'!D30/SUM('2020 Pres'!D30:E30)</f>
        <v>0.53596378777489595</v>
      </c>
      <c r="J30" s="6">
        <f>'2020 Pres'!E30/SUM('2020 Pres'!D30:E30)</f>
        <v>0.46403621222510411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R+11.1</v>
      </c>
      <c r="D31">
        <f t="shared" si="4"/>
        <v>0</v>
      </c>
      <c r="E31">
        <f t="shared" si="3"/>
        <v>1</v>
      </c>
      <c r="F31" s="7">
        <f t="shared" si="0"/>
        <v>-11.125414426966584</v>
      </c>
      <c r="G31" s="6">
        <f>'2016 Pres'!D31/(SUM('2016 Pres'!D31:E31))</f>
        <v>0.4072120938174878</v>
      </c>
      <c r="H31" s="6">
        <f>'2016 Pres'!E31/(SUM('2016 Pres'!D31:E31))</f>
        <v>0.5927879061825122</v>
      </c>
      <c r="I31" s="6">
        <f>'2020 Pres'!D31/SUM('2020 Pres'!D31:E31)</f>
        <v>0.40409240038677152</v>
      </c>
      <c r="J31" s="6">
        <f>'2020 Pres'!E31/SUM('2020 Pres'!D31:E31)</f>
        <v>0.59590759961322848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R+22.8</v>
      </c>
      <c r="D32">
        <f t="shared" si="4"/>
        <v>0</v>
      </c>
      <c r="E32">
        <f t="shared" si="3"/>
        <v>1</v>
      </c>
      <c r="F32" s="7">
        <f t="shared" si="0"/>
        <v>-22.8377280906418</v>
      </c>
      <c r="G32" s="6">
        <f>'2016 Pres'!D32/(SUM('2016 Pres'!D32:E32))</f>
        <v>0.29431289966357638</v>
      </c>
      <c r="H32" s="6">
        <f>'2016 Pres'!E32/(SUM('2016 Pres'!D32:E32))</f>
        <v>0.70568710033642368</v>
      </c>
      <c r="I32" s="6">
        <f>'2020 Pres'!D32/SUM('2020 Pres'!D32:E32)</f>
        <v>0.28274532126717861</v>
      </c>
      <c r="J32" s="6">
        <f>'2020 Pres'!E32/SUM('2020 Pres'!D32:E32)</f>
        <v>0.71725467873282145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R+23.3</v>
      </c>
      <c r="D33">
        <f t="shared" si="4"/>
        <v>0</v>
      </c>
      <c r="E33">
        <f t="shared" si="3"/>
        <v>1</v>
      </c>
      <c r="F33" s="7">
        <f t="shared" si="0"/>
        <v>-23.308192185135628</v>
      </c>
      <c r="G33" s="6">
        <f>'2016 Pres'!D33/(SUM('2016 Pres'!D33:E33))</f>
        <v>0.28381104615563102</v>
      </c>
      <c r="H33" s="6">
        <f>'2016 Pres'!E33/(SUM('2016 Pres'!D33:E33))</f>
        <v>0.71618895384436898</v>
      </c>
      <c r="I33" s="6">
        <f>'2020 Pres'!D33/SUM('2020 Pres'!D33:E33)</f>
        <v>0.28383789288524741</v>
      </c>
      <c r="J33" s="6">
        <f>'2020 Pres'!E33/SUM('2020 Pres'!D33:E33)</f>
        <v>0.71616210711475259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R+9.8</v>
      </c>
      <c r="D34">
        <f t="shared" si="4"/>
        <v>0</v>
      </c>
      <c r="E34">
        <f t="shared" si="3"/>
        <v>1</v>
      </c>
      <c r="F34" s="7">
        <f t="shared" si="0"/>
        <v>-9.7952430325474396</v>
      </c>
      <c r="G34" s="6">
        <f>'2016 Pres'!D34/(SUM('2016 Pres'!D34:E34))</f>
        <v>0.42627606038820992</v>
      </c>
      <c r="H34" s="6">
        <f>'2016 Pres'!E34/(SUM('2016 Pres'!D34:E34))</f>
        <v>0.57372393961179002</v>
      </c>
      <c r="I34" s="6">
        <f>'2020 Pres'!D34/SUM('2020 Pres'!D34:E34)</f>
        <v>0.41163186170443222</v>
      </c>
      <c r="J34" s="6">
        <f>'2020 Pres'!E34/SUM('2020 Pres'!D34:E34)</f>
        <v>0.58836813829556778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R+7.8</v>
      </c>
      <c r="D35">
        <f t="shared" si="4"/>
        <v>0</v>
      </c>
      <c r="E35">
        <f t="shared" si="3"/>
        <v>1</v>
      </c>
      <c r="F35" s="7">
        <f t="shared" ref="F35" si="5">100*(AVERAGE(I35,G35)-AVERAGE(P$3,T$3))</f>
        <v>-7.8284991925982812</v>
      </c>
      <c r="G35" s="6">
        <f>'2016 Pres'!D35/(SUM('2016 Pres'!D35:E35))</f>
        <v>0.45022820925032797</v>
      </c>
      <c r="H35" s="6">
        <f>'2016 Pres'!E35/(SUM('2016 Pres'!D35:E35))</f>
        <v>0.54977179074967197</v>
      </c>
      <c r="I35" s="6">
        <f>'2020 Pres'!D35/SUM('2020 Pres'!D35:E35)</f>
        <v>0.42701458964129746</v>
      </c>
      <c r="J35" s="6">
        <f>'2020 Pres'!E35/SUM('2020 Pres'!D35:E35)</f>
        <v>0.57298541035870254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2022-03-20T09:31:44Z</dcterms:modified>
</cp:coreProperties>
</file>